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S:\OFFICE\Meetings\TB Meetings\2025 Town Board Minutes\5-8-25 Town Board Meeting\Supporting Documents\"/>
    </mc:Choice>
  </mc:AlternateContent>
  <xr:revisionPtr revIDLastSave="0" documentId="8_{7B96EDFD-4769-4C01-A33F-D22D79D5A3F4}" xr6:coauthVersionLast="47" xr6:coauthVersionMax="47" xr10:uidLastSave="{00000000-0000-0000-0000-000000000000}"/>
  <workbookProtection workbookAlgorithmName="SHA-512" workbookHashValue="WsogBgZDYF50Qx9yOrTspsQ0gEOkTYidJgE4YpVPDEbvFLoYqolAyDdkr4oLzB1a1n314RLThMlO7OAcPrxykg==" workbookSaltValue="GIIbytSjUQw6KJ7hxVaIFQ==" workbookSpinCount="100000" lockStructure="1"/>
  <bookViews>
    <workbookView xWindow="28680" yWindow="-120" windowWidth="29040" windowHeight="15720" tabRatio="500" activeTab="5" xr2:uid="{00000000-000D-0000-FFFF-FFFF00000000}"/>
  </bookViews>
  <sheets>
    <sheet name="YTD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4" i="3" l="1"/>
  <c r="E29" i="3"/>
  <c r="N17" i="10"/>
  <c r="N34" i="13"/>
  <c r="K34" i="13"/>
  <c r="I34" i="13"/>
  <c r="G34" i="13"/>
  <c r="E34" i="13"/>
  <c r="N33" i="13"/>
  <c r="K33" i="13"/>
  <c r="I33" i="13"/>
  <c r="G33" i="13"/>
  <c r="E33" i="13"/>
  <c r="N32" i="13"/>
  <c r="K32" i="13"/>
  <c r="I32" i="13"/>
  <c r="G32" i="13"/>
  <c r="E32" i="13"/>
  <c r="N31" i="13"/>
  <c r="K31" i="13"/>
  <c r="I31" i="13"/>
  <c r="G31" i="13"/>
  <c r="E31" i="13"/>
  <c r="N30" i="13"/>
  <c r="K30" i="13"/>
  <c r="I30" i="13"/>
  <c r="G30" i="13"/>
  <c r="E30" i="13"/>
  <c r="N29" i="13"/>
  <c r="K29" i="13"/>
  <c r="I29" i="13"/>
  <c r="G29" i="13"/>
  <c r="E29" i="13"/>
  <c r="N28" i="13"/>
  <c r="K28" i="13"/>
  <c r="I28" i="13"/>
  <c r="G28" i="13"/>
  <c r="E28" i="13"/>
  <c r="N27" i="13"/>
  <c r="K27" i="13"/>
  <c r="I27" i="13"/>
  <c r="G27" i="13"/>
  <c r="E27" i="13"/>
  <c r="N26" i="13"/>
  <c r="K26" i="13"/>
  <c r="I26" i="13"/>
  <c r="G26" i="13"/>
  <c r="E26" i="13"/>
  <c r="N25" i="13"/>
  <c r="K25" i="13"/>
  <c r="I25" i="13"/>
  <c r="G25" i="13"/>
  <c r="E25" i="13"/>
  <c r="N24" i="13"/>
  <c r="K24" i="13"/>
  <c r="I24" i="13"/>
  <c r="G24" i="13"/>
  <c r="E24" i="13"/>
  <c r="N23" i="13"/>
  <c r="K23" i="13"/>
  <c r="I23" i="13"/>
  <c r="G23" i="13"/>
  <c r="E23" i="13"/>
  <c r="N22" i="13"/>
  <c r="N21" i="13"/>
  <c r="K21" i="13"/>
  <c r="I21" i="13"/>
  <c r="G21" i="13"/>
  <c r="E21" i="13"/>
  <c r="C21" i="13"/>
  <c r="N20" i="13"/>
  <c r="K20" i="13"/>
  <c r="I20" i="13"/>
  <c r="G20" i="13"/>
  <c r="E20" i="13"/>
  <c r="C20" i="13"/>
  <c r="N19" i="13"/>
  <c r="K19" i="13"/>
  <c r="I19" i="13"/>
  <c r="G19" i="13"/>
  <c r="E19" i="13"/>
  <c r="C19" i="13"/>
  <c r="N18" i="13"/>
  <c r="K18" i="13"/>
  <c r="I18" i="13"/>
  <c r="G18" i="13"/>
  <c r="E18" i="13"/>
  <c r="C18" i="13"/>
  <c r="N17" i="13"/>
  <c r="K17" i="13"/>
  <c r="I17" i="13"/>
  <c r="G17" i="13"/>
  <c r="E17" i="13"/>
  <c r="C17" i="13"/>
  <c r="N16" i="13"/>
  <c r="K16" i="13"/>
  <c r="I16" i="13"/>
  <c r="G16" i="13"/>
  <c r="E16" i="13"/>
  <c r="C16" i="13"/>
  <c r="N15" i="13"/>
  <c r="K15" i="13"/>
  <c r="I15" i="13"/>
  <c r="G15" i="13"/>
  <c r="E15" i="13"/>
  <c r="C15" i="13"/>
  <c r="N14" i="13"/>
  <c r="K14" i="13"/>
  <c r="I14" i="13"/>
  <c r="G14" i="13"/>
  <c r="E14" i="13"/>
  <c r="C14" i="13"/>
  <c r="N13" i="13"/>
  <c r="K13" i="13"/>
  <c r="I13" i="13"/>
  <c r="G13" i="13"/>
  <c r="E13" i="13"/>
  <c r="C13" i="13"/>
  <c r="N12" i="13"/>
  <c r="K12" i="13"/>
  <c r="I12" i="13"/>
  <c r="G12" i="13"/>
  <c r="E12" i="13"/>
  <c r="C12" i="13"/>
  <c r="N11" i="13"/>
  <c r="K11" i="13"/>
  <c r="I11" i="13"/>
  <c r="G11" i="13"/>
  <c r="E11" i="13"/>
  <c r="C11" i="13"/>
  <c r="N10" i="13"/>
  <c r="K10" i="13"/>
  <c r="I10" i="13"/>
  <c r="G10" i="13"/>
  <c r="E10" i="13"/>
  <c r="C10" i="13"/>
  <c r="V15" i="1" s="1"/>
  <c r="N9" i="13"/>
  <c r="N8" i="13"/>
  <c r="N7" i="13"/>
  <c r="N6" i="13"/>
  <c r="N5" i="13"/>
  <c r="N4" i="13"/>
  <c r="N34" i="12"/>
  <c r="K34" i="12"/>
  <c r="I34" i="12"/>
  <c r="G34" i="12"/>
  <c r="E34" i="12"/>
  <c r="N33" i="12"/>
  <c r="K33" i="12"/>
  <c r="I33" i="12"/>
  <c r="G33" i="12"/>
  <c r="E33" i="12"/>
  <c r="N32" i="12"/>
  <c r="K32" i="12"/>
  <c r="I32" i="12"/>
  <c r="G32" i="12"/>
  <c r="E32" i="12"/>
  <c r="N31" i="12"/>
  <c r="K31" i="12"/>
  <c r="I31" i="12"/>
  <c r="G31" i="12"/>
  <c r="E31" i="12"/>
  <c r="N30" i="12"/>
  <c r="K30" i="12"/>
  <c r="I30" i="12"/>
  <c r="G30" i="12"/>
  <c r="E30" i="12"/>
  <c r="N29" i="12"/>
  <c r="K29" i="12"/>
  <c r="I29" i="12"/>
  <c r="G29" i="12"/>
  <c r="E29" i="12"/>
  <c r="N28" i="12"/>
  <c r="K28" i="12"/>
  <c r="I28" i="12"/>
  <c r="G28" i="12"/>
  <c r="E28" i="12"/>
  <c r="N27" i="12"/>
  <c r="K27" i="12"/>
  <c r="I27" i="12"/>
  <c r="G27" i="12"/>
  <c r="E27" i="12"/>
  <c r="N26" i="12"/>
  <c r="K26" i="12"/>
  <c r="I26" i="12"/>
  <c r="G26" i="12"/>
  <c r="E26" i="12"/>
  <c r="N25" i="12"/>
  <c r="K25" i="12"/>
  <c r="I25" i="12"/>
  <c r="G25" i="12"/>
  <c r="E25" i="12"/>
  <c r="N24" i="12"/>
  <c r="K24" i="12"/>
  <c r="I24" i="12"/>
  <c r="G24" i="12"/>
  <c r="E24" i="12"/>
  <c r="N23" i="12"/>
  <c r="K23" i="12"/>
  <c r="I23" i="12"/>
  <c r="G23" i="12"/>
  <c r="E23" i="12"/>
  <c r="N22" i="12"/>
  <c r="N21" i="12"/>
  <c r="K21" i="12"/>
  <c r="I21" i="12"/>
  <c r="G21" i="12"/>
  <c r="E21" i="12"/>
  <c r="C21" i="12"/>
  <c r="N20" i="12"/>
  <c r="K20" i="12"/>
  <c r="I20" i="12"/>
  <c r="G20" i="12"/>
  <c r="E20" i="12"/>
  <c r="C20" i="12"/>
  <c r="N19" i="12"/>
  <c r="K19" i="12"/>
  <c r="I19" i="12"/>
  <c r="G19" i="12"/>
  <c r="E19" i="12"/>
  <c r="C19" i="12"/>
  <c r="N18" i="12"/>
  <c r="K18" i="12"/>
  <c r="I18" i="12"/>
  <c r="G18" i="12"/>
  <c r="E18" i="12"/>
  <c r="C18" i="12"/>
  <c r="N17" i="12"/>
  <c r="K17" i="12"/>
  <c r="I17" i="12"/>
  <c r="G17" i="12"/>
  <c r="E17" i="12"/>
  <c r="C17" i="12"/>
  <c r="N16" i="12"/>
  <c r="K16" i="12"/>
  <c r="I16" i="12"/>
  <c r="G16" i="12"/>
  <c r="E16" i="12"/>
  <c r="C16" i="12"/>
  <c r="N15" i="12"/>
  <c r="K15" i="12"/>
  <c r="I15" i="12"/>
  <c r="G15" i="12"/>
  <c r="E15" i="12"/>
  <c r="C15" i="12"/>
  <c r="N14" i="12"/>
  <c r="K14" i="12"/>
  <c r="I14" i="12"/>
  <c r="G14" i="12"/>
  <c r="E14" i="12"/>
  <c r="C14" i="12"/>
  <c r="N13" i="12"/>
  <c r="K13" i="12"/>
  <c r="I13" i="12"/>
  <c r="G13" i="12"/>
  <c r="E13" i="12"/>
  <c r="C13" i="12"/>
  <c r="N12" i="12"/>
  <c r="K12" i="12"/>
  <c r="I12" i="12"/>
  <c r="G12" i="12"/>
  <c r="E12" i="12"/>
  <c r="C12" i="12"/>
  <c r="N11" i="12"/>
  <c r="K11" i="12"/>
  <c r="I11" i="12"/>
  <c r="G11" i="12"/>
  <c r="E11" i="12"/>
  <c r="C11" i="12"/>
  <c r="N10" i="12"/>
  <c r="K10" i="12"/>
  <c r="I10" i="12"/>
  <c r="G10" i="12"/>
  <c r="E10" i="12"/>
  <c r="C10" i="12"/>
  <c r="V14" i="1" s="1"/>
  <c r="N9" i="12"/>
  <c r="N8" i="12"/>
  <c r="N7" i="12"/>
  <c r="N6" i="12"/>
  <c r="N5" i="12"/>
  <c r="N4" i="12"/>
  <c r="N34" i="11"/>
  <c r="K34" i="11"/>
  <c r="I34" i="11"/>
  <c r="G34" i="11"/>
  <c r="E34" i="11"/>
  <c r="N33" i="11"/>
  <c r="K33" i="11"/>
  <c r="I33" i="11"/>
  <c r="G33" i="11"/>
  <c r="E33" i="11"/>
  <c r="N32" i="11"/>
  <c r="K32" i="11"/>
  <c r="I32" i="11"/>
  <c r="G32" i="11"/>
  <c r="E32" i="11"/>
  <c r="N31" i="11"/>
  <c r="K31" i="11"/>
  <c r="I31" i="11"/>
  <c r="G31" i="11"/>
  <c r="E31" i="11"/>
  <c r="N30" i="11"/>
  <c r="K30" i="11"/>
  <c r="I30" i="11"/>
  <c r="G30" i="11"/>
  <c r="E30" i="11"/>
  <c r="N29" i="11"/>
  <c r="K29" i="11"/>
  <c r="I29" i="11"/>
  <c r="G29" i="11"/>
  <c r="E29" i="11"/>
  <c r="N28" i="11"/>
  <c r="K28" i="11"/>
  <c r="I28" i="11"/>
  <c r="G28" i="11"/>
  <c r="E28" i="11"/>
  <c r="N27" i="11"/>
  <c r="K27" i="11"/>
  <c r="I27" i="11"/>
  <c r="G27" i="11"/>
  <c r="E27" i="11"/>
  <c r="N26" i="11"/>
  <c r="K26" i="11"/>
  <c r="I26" i="11"/>
  <c r="G26" i="11"/>
  <c r="E26" i="11"/>
  <c r="N25" i="11"/>
  <c r="K25" i="11"/>
  <c r="I25" i="11"/>
  <c r="G25" i="11"/>
  <c r="E25" i="11"/>
  <c r="N24" i="11"/>
  <c r="K24" i="11"/>
  <c r="I24" i="11"/>
  <c r="G24" i="11"/>
  <c r="E24" i="11"/>
  <c r="N23" i="11"/>
  <c r="K23" i="11"/>
  <c r="I23" i="11"/>
  <c r="G23" i="11"/>
  <c r="E23" i="11"/>
  <c r="N22" i="11"/>
  <c r="N21" i="11"/>
  <c r="K21" i="11"/>
  <c r="I21" i="11"/>
  <c r="G21" i="11"/>
  <c r="E21" i="11"/>
  <c r="C21" i="11"/>
  <c r="N20" i="11"/>
  <c r="K20" i="11"/>
  <c r="I20" i="11"/>
  <c r="G20" i="11"/>
  <c r="E20" i="11"/>
  <c r="C20" i="11"/>
  <c r="N19" i="11"/>
  <c r="K19" i="11"/>
  <c r="I19" i="11"/>
  <c r="G19" i="11"/>
  <c r="E19" i="11"/>
  <c r="C19" i="11"/>
  <c r="N18" i="11"/>
  <c r="K18" i="11"/>
  <c r="I18" i="11"/>
  <c r="G18" i="11"/>
  <c r="E18" i="11"/>
  <c r="C18" i="11"/>
  <c r="N17" i="11"/>
  <c r="K17" i="11"/>
  <c r="I17" i="11"/>
  <c r="G17" i="11"/>
  <c r="E17" i="11"/>
  <c r="C17" i="11"/>
  <c r="N16" i="11"/>
  <c r="K16" i="11"/>
  <c r="I16" i="11"/>
  <c r="G16" i="11"/>
  <c r="E16" i="11"/>
  <c r="C16" i="11"/>
  <c r="N15" i="11"/>
  <c r="K15" i="11"/>
  <c r="I15" i="11"/>
  <c r="G15" i="11"/>
  <c r="E15" i="11"/>
  <c r="C15" i="11"/>
  <c r="N14" i="11"/>
  <c r="K14" i="11"/>
  <c r="I14" i="11"/>
  <c r="G14" i="11"/>
  <c r="E14" i="11"/>
  <c r="C14" i="11"/>
  <c r="N13" i="11"/>
  <c r="K13" i="11"/>
  <c r="I13" i="11"/>
  <c r="G13" i="11"/>
  <c r="E13" i="11"/>
  <c r="C13" i="11"/>
  <c r="N12" i="11"/>
  <c r="K12" i="11"/>
  <c r="I12" i="11"/>
  <c r="G12" i="11"/>
  <c r="E12" i="11"/>
  <c r="C12" i="11"/>
  <c r="N11" i="11"/>
  <c r="K11" i="11"/>
  <c r="I11" i="11"/>
  <c r="G11" i="11"/>
  <c r="E11" i="11"/>
  <c r="C11" i="11"/>
  <c r="N10" i="11"/>
  <c r="K10" i="11"/>
  <c r="I10" i="11"/>
  <c r="G10" i="11"/>
  <c r="E10" i="11"/>
  <c r="C10" i="11"/>
  <c r="V13" i="1" s="1"/>
  <c r="N9" i="11"/>
  <c r="N8" i="11"/>
  <c r="N7" i="11"/>
  <c r="N6" i="11"/>
  <c r="N5" i="11"/>
  <c r="N4" i="11"/>
  <c r="N34" i="10"/>
  <c r="K34" i="10"/>
  <c r="I34" i="10"/>
  <c r="G34" i="10"/>
  <c r="E34" i="10"/>
  <c r="N33" i="10"/>
  <c r="K33" i="10"/>
  <c r="I33" i="10"/>
  <c r="G33" i="10"/>
  <c r="E33" i="10"/>
  <c r="N32" i="10"/>
  <c r="K32" i="10"/>
  <c r="I32" i="10"/>
  <c r="G32" i="10"/>
  <c r="E32" i="10"/>
  <c r="N31" i="10"/>
  <c r="K31" i="10"/>
  <c r="I31" i="10"/>
  <c r="G31" i="10"/>
  <c r="E31" i="10"/>
  <c r="N30" i="10"/>
  <c r="K30" i="10"/>
  <c r="I30" i="10"/>
  <c r="G30" i="10"/>
  <c r="E30" i="10"/>
  <c r="N29" i="10"/>
  <c r="K29" i="10"/>
  <c r="I29" i="10"/>
  <c r="G29" i="10"/>
  <c r="E29" i="10"/>
  <c r="N28" i="10"/>
  <c r="K28" i="10"/>
  <c r="I28" i="10"/>
  <c r="G28" i="10"/>
  <c r="E28" i="10"/>
  <c r="N27" i="10"/>
  <c r="K27" i="10"/>
  <c r="I27" i="10"/>
  <c r="G27" i="10"/>
  <c r="E27" i="10"/>
  <c r="N26" i="10"/>
  <c r="K26" i="10"/>
  <c r="I26" i="10"/>
  <c r="G26" i="10"/>
  <c r="E26" i="10"/>
  <c r="N25" i="10"/>
  <c r="K25" i="10"/>
  <c r="I25" i="10"/>
  <c r="G25" i="10"/>
  <c r="E25" i="10"/>
  <c r="N24" i="10"/>
  <c r="K24" i="10"/>
  <c r="I24" i="10"/>
  <c r="G24" i="10"/>
  <c r="E24" i="10"/>
  <c r="N23" i="10"/>
  <c r="K23" i="10"/>
  <c r="I23" i="10"/>
  <c r="G23" i="10"/>
  <c r="E23" i="10"/>
  <c r="N22" i="10"/>
  <c r="N21" i="10"/>
  <c r="K21" i="10"/>
  <c r="I21" i="10"/>
  <c r="G21" i="10"/>
  <c r="E21" i="10"/>
  <c r="C21" i="10"/>
  <c r="N20" i="10"/>
  <c r="K20" i="10"/>
  <c r="I20" i="10"/>
  <c r="G20" i="10"/>
  <c r="E20" i="10"/>
  <c r="C20" i="10"/>
  <c r="N19" i="10"/>
  <c r="K19" i="10"/>
  <c r="I19" i="10"/>
  <c r="G19" i="10"/>
  <c r="E19" i="10"/>
  <c r="C19" i="10"/>
  <c r="N18" i="10"/>
  <c r="K18" i="10"/>
  <c r="I18" i="10"/>
  <c r="G18" i="10"/>
  <c r="E18" i="10"/>
  <c r="C18" i="10"/>
  <c r="K17" i="10"/>
  <c r="I17" i="10"/>
  <c r="G17" i="10"/>
  <c r="E17" i="10"/>
  <c r="C17" i="10"/>
  <c r="N16" i="10"/>
  <c r="K16" i="10"/>
  <c r="I16" i="10"/>
  <c r="G16" i="10"/>
  <c r="E16" i="10"/>
  <c r="C16" i="10"/>
  <c r="N15" i="10"/>
  <c r="K15" i="10"/>
  <c r="I15" i="10"/>
  <c r="G15" i="10"/>
  <c r="E15" i="10"/>
  <c r="C15" i="10"/>
  <c r="N14" i="10"/>
  <c r="K14" i="10"/>
  <c r="I14" i="10"/>
  <c r="G14" i="10"/>
  <c r="E14" i="10"/>
  <c r="C14" i="10"/>
  <c r="N13" i="10"/>
  <c r="K13" i="10"/>
  <c r="I13" i="10"/>
  <c r="G13" i="10"/>
  <c r="E13" i="10"/>
  <c r="C13" i="10"/>
  <c r="N12" i="10"/>
  <c r="K12" i="10"/>
  <c r="I12" i="10"/>
  <c r="G12" i="10"/>
  <c r="E12" i="10"/>
  <c r="C12" i="10"/>
  <c r="N11" i="10"/>
  <c r="K11" i="10"/>
  <c r="I11" i="10"/>
  <c r="G11" i="10"/>
  <c r="E11" i="10"/>
  <c r="C11" i="10"/>
  <c r="N10" i="10"/>
  <c r="K10" i="10"/>
  <c r="I10" i="10"/>
  <c r="G10" i="10"/>
  <c r="E10" i="10"/>
  <c r="C10" i="10"/>
  <c r="V12" i="1" s="1"/>
  <c r="N9" i="10"/>
  <c r="N8" i="10"/>
  <c r="N7" i="10"/>
  <c r="N6" i="10"/>
  <c r="N5" i="10"/>
  <c r="N4" i="10"/>
  <c r="N34" i="9"/>
  <c r="K34" i="9"/>
  <c r="I34" i="9"/>
  <c r="G34" i="9"/>
  <c r="E34" i="9"/>
  <c r="N33" i="9"/>
  <c r="K33" i="9"/>
  <c r="I33" i="9"/>
  <c r="G33" i="9"/>
  <c r="E33" i="9"/>
  <c r="N32" i="9"/>
  <c r="K32" i="9"/>
  <c r="I32" i="9"/>
  <c r="G32" i="9"/>
  <c r="E32" i="9"/>
  <c r="N31" i="9"/>
  <c r="K31" i="9"/>
  <c r="I31" i="9"/>
  <c r="G31" i="9"/>
  <c r="E31" i="9"/>
  <c r="N30" i="9"/>
  <c r="K30" i="9"/>
  <c r="I30" i="9"/>
  <c r="G30" i="9"/>
  <c r="E30" i="9"/>
  <c r="N29" i="9"/>
  <c r="K29" i="9"/>
  <c r="I29" i="9"/>
  <c r="G29" i="9"/>
  <c r="E29" i="9"/>
  <c r="N28" i="9"/>
  <c r="K28" i="9"/>
  <c r="I28" i="9"/>
  <c r="G28" i="9"/>
  <c r="E28" i="9"/>
  <c r="N27" i="9"/>
  <c r="K27" i="9"/>
  <c r="I27" i="9"/>
  <c r="G27" i="9"/>
  <c r="E27" i="9"/>
  <c r="N26" i="9"/>
  <c r="K26" i="9"/>
  <c r="I26" i="9"/>
  <c r="G26" i="9"/>
  <c r="E26" i="9"/>
  <c r="N25" i="9"/>
  <c r="K25" i="9"/>
  <c r="I25" i="9"/>
  <c r="G25" i="9"/>
  <c r="E25" i="9"/>
  <c r="N24" i="9"/>
  <c r="K24" i="9"/>
  <c r="I24" i="9"/>
  <c r="G24" i="9"/>
  <c r="E24" i="9"/>
  <c r="N23" i="9"/>
  <c r="K23" i="9"/>
  <c r="I23" i="9"/>
  <c r="G23" i="9"/>
  <c r="E23" i="9"/>
  <c r="N22" i="9"/>
  <c r="N21" i="9"/>
  <c r="K21" i="9"/>
  <c r="I21" i="9"/>
  <c r="G21" i="9"/>
  <c r="E21" i="9"/>
  <c r="C21" i="9"/>
  <c r="N20" i="9"/>
  <c r="K20" i="9"/>
  <c r="I20" i="9"/>
  <c r="G20" i="9"/>
  <c r="E20" i="9"/>
  <c r="C20" i="9"/>
  <c r="N19" i="9"/>
  <c r="K19" i="9"/>
  <c r="I19" i="9"/>
  <c r="G19" i="9"/>
  <c r="E19" i="9"/>
  <c r="C19" i="9"/>
  <c r="N18" i="9"/>
  <c r="K18" i="9"/>
  <c r="I18" i="9"/>
  <c r="G18" i="9"/>
  <c r="E18" i="9"/>
  <c r="C18" i="9"/>
  <c r="N17" i="9"/>
  <c r="K17" i="9"/>
  <c r="I17" i="9"/>
  <c r="G17" i="9"/>
  <c r="E17" i="9"/>
  <c r="C17" i="9"/>
  <c r="N16" i="9"/>
  <c r="K16" i="9"/>
  <c r="I16" i="9"/>
  <c r="G16" i="9"/>
  <c r="E16" i="9"/>
  <c r="C16" i="9"/>
  <c r="N15" i="9"/>
  <c r="K15" i="9"/>
  <c r="I15" i="9"/>
  <c r="G15" i="9"/>
  <c r="E15" i="9"/>
  <c r="C15" i="9"/>
  <c r="N14" i="9"/>
  <c r="K14" i="9"/>
  <c r="I14" i="9"/>
  <c r="G14" i="9"/>
  <c r="E14" i="9"/>
  <c r="C14" i="9"/>
  <c r="N13" i="9"/>
  <c r="K13" i="9"/>
  <c r="I13" i="9"/>
  <c r="G13" i="9"/>
  <c r="E13" i="9"/>
  <c r="C13" i="9"/>
  <c r="N12" i="9"/>
  <c r="K12" i="9"/>
  <c r="I12" i="9"/>
  <c r="G12" i="9"/>
  <c r="E12" i="9"/>
  <c r="C12" i="9"/>
  <c r="N11" i="9"/>
  <c r="K11" i="9"/>
  <c r="I11" i="9"/>
  <c r="G11" i="9"/>
  <c r="E11" i="9"/>
  <c r="C11" i="9"/>
  <c r="N10" i="9"/>
  <c r="K10" i="9"/>
  <c r="I10" i="9"/>
  <c r="G10" i="9"/>
  <c r="E10" i="9"/>
  <c r="C10" i="9"/>
  <c r="V11" i="1" s="1"/>
  <c r="N9" i="9"/>
  <c r="N8" i="9"/>
  <c r="N7" i="9"/>
  <c r="N6" i="9"/>
  <c r="N5" i="9"/>
  <c r="N4" i="9"/>
  <c r="N34" i="8"/>
  <c r="K34" i="8"/>
  <c r="I34" i="8"/>
  <c r="G34" i="8"/>
  <c r="E34" i="8"/>
  <c r="N33" i="8"/>
  <c r="K33" i="8"/>
  <c r="I33" i="8"/>
  <c r="G33" i="8"/>
  <c r="E33" i="8"/>
  <c r="N32" i="8"/>
  <c r="K32" i="8"/>
  <c r="I32" i="8"/>
  <c r="G32" i="8"/>
  <c r="E32" i="8"/>
  <c r="N31" i="8"/>
  <c r="K31" i="8"/>
  <c r="I31" i="8"/>
  <c r="G31" i="8"/>
  <c r="E31" i="8"/>
  <c r="N30" i="8"/>
  <c r="K30" i="8"/>
  <c r="I30" i="8"/>
  <c r="G30" i="8"/>
  <c r="E30" i="8"/>
  <c r="N29" i="8"/>
  <c r="K29" i="8"/>
  <c r="I29" i="8"/>
  <c r="G29" i="8"/>
  <c r="E29" i="8"/>
  <c r="N28" i="8"/>
  <c r="K28" i="8"/>
  <c r="I28" i="8"/>
  <c r="G28" i="8"/>
  <c r="E28" i="8"/>
  <c r="N27" i="8"/>
  <c r="K27" i="8"/>
  <c r="I27" i="8"/>
  <c r="G27" i="8"/>
  <c r="E27" i="8"/>
  <c r="N26" i="8"/>
  <c r="K26" i="8"/>
  <c r="I26" i="8"/>
  <c r="G26" i="8"/>
  <c r="E26" i="8"/>
  <c r="N25" i="8"/>
  <c r="K25" i="8"/>
  <c r="I25" i="8"/>
  <c r="G25" i="8"/>
  <c r="E25" i="8"/>
  <c r="N24" i="8"/>
  <c r="K24" i="8"/>
  <c r="I24" i="8"/>
  <c r="G24" i="8"/>
  <c r="E24" i="8"/>
  <c r="N23" i="8"/>
  <c r="K23" i="8"/>
  <c r="I23" i="8"/>
  <c r="G23" i="8"/>
  <c r="E23" i="8"/>
  <c r="N22" i="8"/>
  <c r="N21" i="8"/>
  <c r="K21" i="8"/>
  <c r="I21" i="8"/>
  <c r="G21" i="8"/>
  <c r="E21" i="8"/>
  <c r="C21" i="8"/>
  <c r="N20" i="8"/>
  <c r="K20" i="8"/>
  <c r="I20" i="8"/>
  <c r="G20" i="8"/>
  <c r="E20" i="8"/>
  <c r="C20" i="8"/>
  <c r="N19" i="8"/>
  <c r="K19" i="8"/>
  <c r="I19" i="8"/>
  <c r="G19" i="8"/>
  <c r="E19" i="8"/>
  <c r="C19" i="8"/>
  <c r="N18" i="8"/>
  <c r="K18" i="8"/>
  <c r="I18" i="8"/>
  <c r="G18" i="8"/>
  <c r="E18" i="8"/>
  <c r="C18" i="8"/>
  <c r="N17" i="8"/>
  <c r="K17" i="8"/>
  <c r="I17" i="8"/>
  <c r="G17" i="8"/>
  <c r="E17" i="8"/>
  <c r="C17" i="8"/>
  <c r="N16" i="8"/>
  <c r="K16" i="8"/>
  <c r="I16" i="8"/>
  <c r="G16" i="8"/>
  <c r="E16" i="8"/>
  <c r="C16" i="8"/>
  <c r="N15" i="8"/>
  <c r="K15" i="8"/>
  <c r="I15" i="8"/>
  <c r="G15" i="8"/>
  <c r="E15" i="8"/>
  <c r="C15" i="8"/>
  <c r="N14" i="8"/>
  <c r="K14" i="8"/>
  <c r="I14" i="8"/>
  <c r="G14" i="8"/>
  <c r="E14" i="8"/>
  <c r="C14" i="8"/>
  <c r="N13" i="8"/>
  <c r="K13" i="8"/>
  <c r="I13" i="8"/>
  <c r="G13" i="8"/>
  <c r="E13" i="8"/>
  <c r="C13" i="8"/>
  <c r="N12" i="8"/>
  <c r="K12" i="8"/>
  <c r="I12" i="8"/>
  <c r="G12" i="8"/>
  <c r="E12" i="8"/>
  <c r="C12" i="8"/>
  <c r="N11" i="8"/>
  <c r="K11" i="8"/>
  <c r="I11" i="8"/>
  <c r="G11" i="8"/>
  <c r="E11" i="8"/>
  <c r="C11" i="8"/>
  <c r="N10" i="8"/>
  <c r="K10" i="8"/>
  <c r="I10" i="8"/>
  <c r="G10" i="8"/>
  <c r="E10" i="8"/>
  <c r="C10" i="8"/>
  <c r="V10" i="1" s="1"/>
  <c r="N9" i="8"/>
  <c r="N8" i="8"/>
  <c r="N7" i="8"/>
  <c r="N6" i="8"/>
  <c r="N5" i="8"/>
  <c r="N4" i="8"/>
  <c r="N34" i="7"/>
  <c r="K34" i="7"/>
  <c r="I34" i="7"/>
  <c r="G34" i="7"/>
  <c r="E34" i="7"/>
  <c r="N33" i="7"/>
  <c r="K33" i="7"/>
  <c r="I33" i="7"/>
  <c r="G33" i="7"/>
  <c r="E33" i="7"/>
  <c r="N32" i="7"/>
  <c r="K32" i="7"/>
  <c r="I32" i="7"/>
  <c r="G32" i="7"/>
  <c r="E32" i="7"/>
  <c r="N31" i="7"/>
  <c r="K31" i="7"/>
  <c r="I31" i="7"/>
  <c r="G31" i="7"/>
  <c r="E31" i="7"/>
  <c r="N30" i="7"/>
  <c r="K30" i="7"/>
  <c r="I30" i="7"/>
  <c r="G30" i="7"/>
  <c r="E30" i="7"/>
  <c r="N29" i="7"/>
  <c r="K29" i="7"/>
  <c r="I29" i="7"/>
  <c r="G29" i="7"/>
  <c r="E29" i="7"/>
  <c r="N28" i="7"/>
  <c r="K28" i="7"/>
  <c r="I28" i="7"/>
  <c r="G28" i="7"/>
  <c r="E28" i="7"/>
  <c r="N27" i="7"/>
  <c r="K27" i="7"/>
  <c r="I27" i="7"/>
  <c r="G27" i="7"/>
  <c r="E27" i="7"/>
  <c r="N26" i="7"/>
  <c r="K26" i="7"/>
  <c r="I26" i="7"/>
  <c r="G26" i="7"/>
  <c r="E26" i="7"/>
  <c r="N25" i="7"/>
  <c r="K25" i="7"/>
  <c r="I25" i="7"/>
  <c r="G25" i="7"/>
  <c r="E25" i="7"/>
  <c r="N24" i="7"/>
  <c r="K24" i="7"/>
  <c r="I24" i="7"/>
  <c r="G24" i="7"/>
  <c r="E24" i="7"/>
  <c r="N23" i="7"/>
  <c r="K23" i="7"/>
  <c r="I23" i="7"/>
  <c r="G23" i="7"/>
  <c r="E23" i="7"/>
  <c r="N22" i="7"/>
  <c r="N21" i="7"/>
  <c r="K21" i="7"/>
  <c r="I21" i="7"/>
  <c r="G21" i="7"/>
  <c r="E21" i="7"/>
  <c r="C21" i="7"/>
  <c r="N20" i="7"/>
  <c r="K20" i="7"/>
  <c r="I20" i="7"/>
  <c r="G20" i="7"/>
  <c r="E20" i="7"/>
  <c r="C20" i="7"/>
  <c r="N19" i="7"/>
  <c r="K19" i="7"/>
  <c r="I19" i="7"/>
  <c r="G19" i="7"/>
  <c r="E19" i="7"/>
  <c r="C19" i="7"/>
  <c r="N18" i="7"/>
  <c r="K18" i="7"/>
  <c r="I18" i="7"/>
  <c r="G18" i="7"/>
  <c r="E18" i="7"/>
  <c r="C18" i="7"/>
  <c r="N17" i="7"/>
  <c r="K17" i="7"/>
  <c r="I17" i="7"/>
  <c r="G17" i="7"/>
  <c r="E17" i="7"/>
  <c r="C17" i="7"/>
  <c r="N16" i="7"/>
  <c r="K16" i="7"/>
  <c r="I16" i="7"/>
  <c r="G16" i="7"/>
  <c r="E16" i="7"/>
  <c r="C16" i="7"/>
  <c r="N15" i="7"/>
  <c r="K15" i="7"/>
  <c r="I15" i="7"/>
  <c r="G15" i="7"/>
  <c r="E15" i="7"/>
  <c r="C15" i="7"/>
  <c r="N14" i="7"/>
  <c r="K14" i="7"/>
  <c r="I14" i="7"/>
  <c r="G14" i="7"/>
  <c r="E14" i="7"/>
  <c r="C14" i="7"/>
  <c r="N13" i="7"/>
  <c r="K13" i="7"/>
  <c r="I13" i="7"/>
  <c r="G13" i="7"/>
  <c r="E13" i="7"/>
  <c r="C13" i="7"/>
  <c r="N12" i="7"/>
  <c r="K12" i="7"/>
  <c r="I12" i="7"/>
  <c r="G12" i="7"/>
  <c r="E12" i="7"/>
  <c r="C12" i="7"/>
  <c r="N11" i="7"/>
  <c r="K11" i="7"/>
  <c r="I11" i="7"/>
  <c r="G11" i="7"/>
  <c r="E11" i="7"/>
  <c r="C11" i="7"/>
  <c r="N10" i="7"/>
  <c r="K10" i="7"/>
  <c r="I10" i="7"/>
  <c r="G10" i="7"/>
  <c r="E10" i="7"/>
  <c r="C10" i="7"/>
  <c r="V9" i="1" s="1"/>
  <c r="N9" i="7"/>
  <c r="N8" i="7"/>
  <c r="N7" i="7"/>
  <c r="N6" i="7"/>
  <c r="N5" i="7"/>
  <c r="N4" i="7"/>
  <c r="N34" i="6"/>
  <c r="K34" i="6"/>
  <c r="I34" i="6"/>
  <c r="G34" i="6"/>
  <c r="E34" i="6"/>
  <c r="N33" i="6"/>
  <c r="K33" i="6"/>
  <c r="I33" i="6"/>
  <c r="G33" i="6"/>
  <c r="E33" i="6"/>
  <c r="N32" i="6"/>
  <c r="K32" i="6"/>
  <c r="I32" i="6"/>
  <c r="G32" i="6"/>
  <c r="E32" i="6"/>
  <c r="N31" i="6"/>
  <c r="K31" i="6"/>
  <c r="I31" i="6"/>
  <c r="G31" i="6"/>
  <c r="E31" i="6"/>
  <c r="N30" i="6"/>
  <c r="K30" i="6"/>
  <c r="I30" i="6"/>
  <c r="G30" i="6"/>
  <c r="E30" i="6"/>
  <c r="N29" i="6"/>
  <c r="K29" i="6"/>
  <c r="I29" i="6"/>
  <c r="G29" i="6"/>
  <c r="E29" i="6"/>
  <c r="N28" i="6"/>
  <c r="K28" i="6"/>
  <c r="I28" i="6"/>
  <c r="G28" i="6"/>
  <c r="E28" i="6"/>
  <c r="N27" i="6"/>
  <c r="K27" i="6"/>
  <c r="I27" i="6"/>
  <c r="G27" i="6"/>
  <c r="E27" i="6"/>
  <c r="N26" i="6"/>
  <c r="K26" i="6"/>
  <c r="I26" i="6"/>
  <c r="G26" i="6"/>
  <c r="E26" i="6"/>
  <c r="N25" i="6"/>
  <c r="K25" i="6"/>
  <c r="I25" i="6"/>
  <c r="G25" i="6"/>
  <c r="E25" i="6"/>
  <c r="N24" i="6"/>
  <c r="K24" i="6"/>
  <c r="I24" i="6"/>
  <c r="G24" i="6"/>
  <c r="E24" i="6"/>
  <c r="N23" i="6"/>
  <c r="K23" i="6"/>
  <c r="I23" i="6"/>
  <c r="G23" i="6"/>
  <c r="E23" i="6"/>
  <c r="N22" i="6"/>
  <c r="N21" i="6"/>
  <c r="K21" i="6"/>
  <c r="I21" i="6"/>
  <c r="G21" i="6"/>
  <c r="E21" i="6"/>
  <c r="C21" i="6"/>
  <c r="N20" i="6"/>
  <c r="K20" i="6"/>
  <c r="I20" i="6"/>
  <c r="G20" i="6"/>
  <c r="E20" i="6"/>
  <c r="C20" i="6"/>
  <c r="N19" i="6"/>
  <c r="K19" i="6"/>
  <c r="I19" i="6"/>
  <c r="G19" i="6"/>
  <c r="E19" i="6"/>
  <c r="C19" i="6"/>
  <c r="N18" i="6"/>
  <c r="K18" i="6"/>
  <c r="I18" i="6"/>
  <c r="G18" i="6"/>
  <c r="E18" i="6"/>
  <c r="C18" i="6"/>
  <c r="N17" i="6"/>
  <c r="K17" i="6"/>
  <c r="I17" i="6"/>
  <c r="G17" i="6"/>
  <c r="E17" i="6"/>
  <c r="C17" i="6"/>
  <c r="N16" i="6"/>
  <c r="K16" i="6"/>
  <c r="I16" i="6"/>
  <c r="G16" i="6"/>
  <c r="E16" i="6"/>
  <c r="C16" i="6"/>
  <c r="N15" i="6"/>
  <c r="K15" i="6"/>
  <c r="I15" i="6"/>
  <c r="G15" i="6"/>
  <c r="E15" i="6"/>
  <c r="C15" i="6"/>
  <c r="N14" i="6"/>
  <c r="K14" i="6"/>
  <c r="I14" i="6"/>
  <c r="G14" i="6"/>
  <c r="E14" i="6"/>
  <c r="C14" i="6"/>
  <c r="N13" i="6"/>
  <c r="K13" i="6"/>
  <c r="I13" i="6"/>
  <c r="G13" i="6"/>
  <c r="E13" i="6"/>
  <c r="C13" i="6"/>
  <c r="N12" i="6"/>
  <c r="K12" i="6"/>
  <c r="I12" i="6"/>
  <c r="G12" i="6"/>
  <c r="E12" i="6"/>
  <c r="C12" i="6"/>
  <c r="N11" i="6"/>
  <c r="K11" i="6"/>
  <c r="I11" i="6"/>
  <c r="G11" i="6"/>
  <c r="E11" i="6"/>
  <c r="C11" i="6"/>
  <c r="N10" i="6"/>
  <c r="K10" i="6"/>
  <c r="I10" i="6"/>
  <c r="G10" i="6"/>
  <c r="E10" i="6"/>
  <c r="C10" i="6"/>
  <c r="V8" i="1" s="1"/>
  <c r="N9" i="6"/>
  <c r="N8" i="6"/>
  <c r="N7" i="6"/>
  <c r="N6" i="6"/>
  <c r="N5" i="6"/>
  <c r="N4" i="6"/>
  <c r="N34" i="5"/>
  <c r="K34" i="5"/>
  <c r="I34" i="5"/>
  <c r="G34" i="5"/>
  <c r="E34" i="5"/>
  <c r="N33" i="5"/>
  <c r="K33" i="5"/>
  <c r="I33" i="5"/>
  <c r="G33" i="5"/>
  <c r="E33" i="5"/>
  <c r="N32" i="5"/>
  <c r="K32" i="5"/>
  <c r="I32" i="5"/>
  <c r="G32" i="5"/>
  <c r="E32" i="5"/>
  <c r="N31" i="5"/>
  <c r="K31" i="5"/>
  <c r="I31" i="5"/>
  <c r="G31" i="5"/>
  <c r="E31" i="5"/>
  <c r="N30" i="5"/>
  <c r="K30" i="5"/>
  <c r="I30" i="5"/>
  <c r="G30" i="5"/>
  <c r="E30" i="5"/>
  <c r="N29" i="5"/>
  <c r="K29" i="5"/>
  <c r="I29" i="5"/>
  <c r="G29" i="5"/>
  <c r="E29" i="5"/>
  <c r="N28" i="5"/>
  <c r="K28" i="5"/>
  <c r="I28" i="5"/>
  <c r="G28" i="5"/>
  <c r="E28" i="5"/>
  <c r="N27" i="5"/>
  <c r="K27" i="5"/>
  <c r="I27" i="5"/>
  <c r="G27" i="5"/>
  <c r="E27" i="5"/>
  <c r="N26" i="5"/>
  <c r="K26" i="5"/>
  <c r="I26" i="5"/>
  <c r="G26" i="5"/>
  <c r="E26" i="5"/>
  <c r="N25" i="5"/>
  <c r="K25" i="5"/>
  <c r="I25" i="5"/>
  <c r="G25" i="5"/>
  <c r="E25" i="5"/>
  <c r="N24" i="5"/>
  <c r="K24" i="5"/>
  <c r="I24" i="5"/>
  <c r="G24" i="5"/>
  <c r="E24" i="5"/>
  <c r="N23" i="5"/>
  <c r="K23" i="5"/>
  <c r="I23" i="5"/>
  <c r="G23" i="5"/>
  <c r="E23" i="5"/>
  <c r="N22" i="5"/>
  <c r="N21" i="5"/>
  <c r="K21" i="5"/>
  <c r="I21" i="5"/>
  <c r="G21" i="5"/>
  <c r="E21" i="5"/>
  <c r="C21" i="5"/>
  <c r="N20" i="5"/>
  <c r="K20" i="5"/>
  <c r="I20" i="5"/>
  <c r="G20" i="5"/>
  <c r="E20" i="5"/>
  <c r="C20" i="5"/>
  <c r="N19" i="5"/>
  <c r="K19" i="5"/>
  <c r="I19" i="5"/>
  <c r="G19" i="5"/>
  <c r="E19" i="5"/>
  <c r="C19" i="5"/>
  <c r="N18" i="5"/>
  <c r="K18" i="5"/>
  <c r="I18" i="5"/>
  <c r="G18" i="5"/>
  <c r="E18" i="5"/>
  <c r="C18" i="5"/>
  <c r="N17" i="5"/>
  <c r="K17" i="5"/>
  <c r="I17" i="5"/>
  <c r="G17" i="5"/>
  <c r="E17" i="5"/>
  <c r="C17" i="5"/>
  <c r="N16" i="5"/>
  <c r="K16" i="5"/>
  <c r="I16" i="5"/>
  <c r="G16" i="5"/>
  <c r="E16" i="5"/>
  <c r="C16" i="5"/>
  <c r="N15" i="5"/>
  <c r="K15" i="5"/>
  <c r="I15" i="5"/>
  <c r="G15" i="5"/>
  <c r="E15" i="5"/>
  <c r="C15" i="5"/>
  <c r="N14" i="5"/>
  <c r="K14" i="5"/>
  <c r="I14" i="5"/>
  <c r="G14" i="5"/>
  <c r="E14" i="5"/>
  <c r="C14" i="5"/>
  <c r="N13" i="5"/>
  <c r="K13" i="5"/>
  <c r="I13" i="5"/>
  <c r="G13" i="5"/>
  <c r="E13" i="5"/>
  <c r="C13" i="5"/>
  <c r="N12" i="5"/>
  <c r="K12" i="5"/>
  <c r="I12" i="5"/>
  <c r="G12" i="5"/>
  <c r="E12" i="5"/>
  <c r="C12" i="5"/>
  <c r="N11" i="5"/>
  <c r="K11" i="5"/>
  <c r="I11" i="5"/>
  <c r="G11" i="5"/>
  <c r="E11" i="5"/>
  <c r="C11" i="5"/>
  <c r="N10" i="5"/>
  <c r="K10" i="5"/>
  <c r="I10" i="5"/>
  <c r="G10" i="5"/>
  <c r="E10" i="5"/>
  <c r="C10" i="5"/>
  <c r="V7" i="1" s="1"/>
  <c r="N9" i="5"/>
  <c r="N8" i="5"/>
  <c r="N7" i="5"/>
  <c r="N6" i="5"/>
  <c r="N5" i="5"/>
  <c r="N4" i="5"/>
  <c r="N34" i="4"/>
  <c r="K34" i="4"/>
  <c r="I34" i="4"/>
  <c r="G34" i="4"/>
  <c r="E34" i="4"/>
  <c r="N33" i="4"/>
  <c r="K33" i="4"/>
  <c r="I33" i="4"/>
  <c r="G33" i="4"/>
  <c r="E33" i="4"/>
  <c r="N32" i="4"/>
  <c r="K32" i="4"/>
  <c r="I32" i="4"/>
  <c r="G32" i="4"/>
  <c r="E32" i="4"/>
  <c r="N31" i="4"/>
  <c r="K31" i="4"/>
  <c r="I31" i="4"/>
  <c r="G31" i="4"/>
  <c r="E31" i="4"/>
  <c r="N30" i="4"/>
  <c r="K30" i="4"/>
  <c r="I30" i="4"/>
  <c r="G30" i="4"/>
  <c r="E30" i="4"/>
  <c r="N29" i="4"/>
  <c r="K29" i="4"/>
  <c r="I29" i="4"/>
  <c r="G29" i="4"/>
  <c r="E29" i="4"/>
  <c r="N28" i="4"/>
  <c r="K28" i="4"/>
  <c r="I28" i="4"/>
  <c r="G28" i="4"/>
  <c r="E28" i="4"/>
  <c r="N27" i="4"/>
  <c r="K27" i="4"/>
  <c r="I27" i="4"/>
  <c r="G27" i="4"/>
  <c r="E27" i="4"/>
  <c r="N26" i="4"/>
  <c r="K26" i="4"/>
  <c r="I26" i="4"/>
  <c r="G26" i="4"/>
  <c r="E26" i="4"/>
  <c r="N25" i="4"/>
  <c r="K25" i="4"/>
  <c r="I25" i="4"/>
  <c r="G25" i="4"/>
  <c r="E25" i="4"/>
  <c r="N24" i="4"/>
  <c r="K24" i="4"/>
  <c r="I24" i="4"/>
  <c r="G24" i="4"/>
  <c r="E24" i="4"/>
  <c r="N23" i="4"/>
  <c r="K23" i="4"/>
  <c r="I23" i="4"/>
  <c r="G23" i="4"/>
  <c r="E23" i="4"/>
  <c r="N22" i="4"/>
  <c r="N21" i="4"/>
  <c r="K21" i="4"/>
  <c r="I21" i="4"/>
  <c r="G21" i="4"/>
  <c r="E21" i="4"/>
  <c r="C21" i="4"/>
  <c r="N20" i="4"/>
  <c r="K20" i="4"/>
  <c r="I20" i="4"/>
  <c r="G20" i="4"/>
  <c r="E20" i="4"/>
  <c r="C20" i="4"/>
  <c r="N19" i="4"/>
  <c r="K19" i="4"/>
  <c r="I19" i="4"/>
  <c r="G19" i="4"/>
  <c r="E19" i="4"/>
  <c r="C19" i="4"/>
  <c r="N18" i="4"/>
  <c r="K18" i="4"/>
  <c r="I18" i="4"/>
  <c r="G18" i="4"/>
  <c r="E18" i="4"/>
  <c r="C18" i="4"/>
  <c r="N17" i="4"/>
  <c r="K17" i="4"/>
  <c r="I17" i="4"/>
  <c r="G17" i="4"/>
  <c r="E17" i="4"/>
  <c r="C17" i="4"/>
  <c r="N16" i="4"/>
  <c r="K16" i="4"/>
  <c r="I16" i="4"/>
  <c r="G16" i="4"/>
  <c r="E16" i="4"/>
  <c r="C16" i="4"/>
  <c r="N15" i="4"/>
  <c r="K15" i="4"/>
  <c r="I15" i="4"/>
  <c r="G15" i="4"/>
  <c r="E15" i="4"/>
  <c r="C15" i="4"/>
  <c r="N14" i="4"/>
  <c r="K14" i="4"/>
  <c r="I14" i="4"/>
  <c r="G14" i="4"/>
  <c r="E14" i="4"/>
  <c r="C14" i="4"/>
  <c r="N13" i="4"/>
  <c r="K13" i="4"/>
  <c r="I13" i="4"/>
  <c r="G13" i="4"/>
  <c r="E13" i="4"/>
  <c r="C13" i="4"/>
  <c r="N12" i="4"/>
  <c r="K12" i="4"/>
  <c r="I12" i="4"/>
  <c r="G12" i="4"/>
  <c r="E12" i="4"/>
  <c r="C12" i="4"/>
  <c r="N11" i="4"/>
  <c r="K11" i="4"/>
  <c r="I11" i="4"/>
  <c r="G11" i="4"/>
  <c r="E11" i="4"/>
  <c r="C11" i="4"/>
  <c r="N10" i="4"/>
  <c r="K10" i="4"/>
  <c r="I10" i="4"/>
  <c r="G10" i="4"/>
  <c r="E10" i="4"/>
  <c r="C10" i="4"/>
  <c r="V6" i="1" s="1"/>
  <c r="N9" i="4"/>
  <c r="N8" i="4"/>
  <c r="N7" i="4"/>
  <c r="N6" i="4"/>
  <c r="N5" i="4"/>
  <c r="N4" i="4"/>
  <c r="N34" i="3"/>
  <c r="K34" i="3"/>
  <c r="I34" i="3"/>
  <c r="E34" i="3"/>
  <c r="N33" i="3"/>
  <c r="K33" i="3"/>
  <c r="I33" i="3"/>
  <c r="G33" i="3"/>
  <c r="E33" i="3"/>
  <c r="N32" i="3"/>
  <c r="K32" i="3"/>
  <c r="I32" i="3"/>
  <c r="G32" i="3"/>
  <c r="E32" i="3"/>
  <c r="N31" i="3"/>
  <c r="K31" i="3"/>
  <c r="I31" i="3"/>
  <c r="G31" i="3"/>
  <c r="E31" i="3"/>
  <c r="N30" i="3"/>
  <c r="K30" i="3"/>
  <c r="I30" i="3"/>
  <c r="G30" i="3"/>
  <c r="E30" i="3"/>
  <c r="N29" i="3"/>
  <c r="K29" i="3"/>
  <c r="I29" i="3"/>
  <c r="G29" i="3"/>
  <c r="N28" i="3"/>
  <c r="K28" i="3"/>
  <c r="I28" i="3"/>
  <c r="G28" i="3"/>
  <c r="E28" i="3"/>
  <c r="N27" i="3"/>
  <c r="K27" i="3"/>
  <c r="I27" i="3"/>
  <c r="G27" i="3"/>
  <c r="E27" i="3"/>
  <c r="N26" i="3"/>
  <c r="K26" i="3"/>
  <c r="I26" i="3"/>
  <c r="G26" i="3"/>
  <c r="E26" i="3"/>
  <c r="N25" i="3"/>
  <c r="K25" i="3"/>
  <c r="I25" i="3"/>
  <c r="G25" i="3"/>
  <c r="E25" i="3"/>
  <c r="N24" i="3"/>
  <c r="K24" i="3"/>
  <c r="I24" i="3"/>
  <c r="G24" i="3"/>
  <c r="E24" i="3"/>
  <c r="N23" i="3"/>
  <c r="K23" i="3"/>
  <c r="I23" i="3"/>
  <c r="G23" i="3"/>
  <c r="E23" i="3"/>
  <c r="N22" i="3"/>
  <c r="N21" i="3"/>
  <c r="K21" i="3"/>
  <c r="I21" i="3"/>
  <c r="G21" i="3"/>
  <c r="E21" i="3"/>
  <c r="C21" i="3"/>
  <c r="N20" i="3"/>
  <c r="K20" i="3"/>
  <c r="I20" i="3"/>
  <c r="G20" i="3"/>
  <c r="E20" i="3"/>
  <c r="C20" i="3"/>
  <c r="N19" i="3"/>
  <c r="K19" i="3"/>
  <c r="I19" i="3"/>
  <c r="G19" i="3"/>
  <c r="E19" i="3"/>
  <c r="C19" i="3"/>
  <c r="N18" i="3"/>
  <c r="K18" i="3"/>
  <c r="I18" i="3"/>
  <c r="G18" i="3"/>
  <c r="E18" i="3"/>
  <c r="C18" i="3"/>
  <c r="N17" i="3"/>
  <c r="K17" i="3"/>
  <c r="I17" i="3"/>
  <c r="G17" i="3"/>
  <c r="E17" i="3"/>
  <c r="C17" i="3"/>
  <c r="N16" i="3"/>
  <c r="K16" i="3"/>
  <c r="I16" i="3"/>
  <c r="G16" i="3"/>
  <c r="E16" i="3"/>
  <c r="C16" i="3"/>
  <c r="N15" i="3"/>
  <c r="K15" i="3"/>
  <c r="I15" i="3"/>
  <c r="G15" i="3"/>
  <c r="E15" i="3"/>
  <c r="C15" i="3"/>
  <c r="N14" i="3"/>
  <c r="K14" i="3"/>
  <c r="I14" i="3"/>
  <c r="G14" i="3"/>
  <c r="E14" i="3"/>
  <c r="C14" i="3"/>
  <c r="N13" i="3"/>
  <c r="K13" i="3"/>
  <c r="I13" i="3"/>
  <c r="G13" i="3"/>
  <c r="E13" i="3"/>
  <c r="C13" i="3"/>
  <c r="N12" i="3"/>
  <c r="K12" i="3"/>
  <c r="I12" i="3"/>
  <c r="G12" i="3"/>
  <c r="E12" i="3"/>
  <c r="C12" i="3"/>
  <c r="N11" i="3"/>
  <c r="K11" i="3"/>
  <c r="I11" i="3"/>
  <c r="G11" i="3"/>
  <c r="E11" i="3"/>
  <c r="C11" i="3"/>
  <c r="N10" i="3"/>
  <c r="K10" i="3"/>
  <c r="I10" i="3"/>
  <c r="G10" i="3"/>
  <c r="E10" i="3"/>
  <c r="C10" i="3"/>
  <c r="V5" i="1" s="1"/>
  <c r="N9" i="3"/>
  <c r="N8" i="3"/>
  <c r="N7" i="3"/>
  <c r="N6" i="3"/>
  <c r="N5" i="3"/>
  <c r="N4" i="3"/>
  <c r="N34" i="2"/>
  <c r="K34" i="2"/>
  <c r="I34" i="2"/>
  <c r="G34" i="2"/>
  <c r="E34" i="2"/>
  <c r="N33" i="2"/>
  <c r="K33" i="2"/>
  <c r="I33" i="2"/>
  <c r="G33" i="2"/>
  <c r="E33" i="2"/>
  <c r="N32" i="2"/>
  <c r="K32" i="2"/>
  <c r="I32" i="2"/>
  <c r="G32" i="2"/>
  <c r="E32" i="2"/>
  <c r="N31" i="2"/>
  <c r="K31" i="2"/>
  <c r="I31" i="2"/>
  <c r="G31" i="2"/>
  <c r="E31" i="2"/>
  <c r="N30" i="2"/>
  <c r="K30" i="2"/>
  <c r="I30" i="2"/>
  <c r="G30" i="2"/>
  <c r="E30" i="2"/>
  <c r="N29" i="2"/>
  <c r="K29" i="2"/>
  <c r="I29" i="2"/>
  <c r="G29" i="2"/>
  <c r="E29" i="2"/>
  <c r="N28" i="2"/>
  <c r="K28" i="2"/>
  <c r="I28" i="2"/>
  <c r="G28" i="2"/>
  <c r="E28" i="2"/>
  <c r="N27" i="2"/>
  <c r="K27" i="2"/>
  <c r="I27" i="2"/>
  <c r="G27" i="2"/>
  <c r="E27" i="2"/>
  <c r="N26" i="2"/>
  <c r="K26" i="2"/>
  <c r="I26" i="2"/>
  <c r="G26" i="2"/>
  <c r="E26" i="2"/>
  <c r="N25" i="2"/>
  <c r="K25" i="2"/>
  <c r="I25" i="2"/>
  <c r="G25" i="2"/>
  <c r="E25" i="2"/>
  <c r="N24" i="2"/>
  <c r="K24" i="2"/>
  <c r="I24" i="2"/>
  <c r="G24" i="2"/>
  <c r="E24" i="2"/>
  <c r="N23" i="2"/>
  <c r="K23" i="2"/>
  <c r="I23" i="2"/>
  <c r="G23" i="2"/>
  <c r="E23" i="2"/>
  <c r="N22" i="2"/>
  <c r="N21" i="2"/>
  <c r="K21" i="2"/>
  <c r="I21" i="2"/>
  <c r="G21" i="2"/>
  <c r="E21" i="2"/>
  <c r="C21" i="2"/>
  <c r="N20" i="2"/>
  <c r="K20" i="2"/>
  <c r="I20" i="2"/>
  <c r="G20" i="2"/>
  <c r="E20" i="2"/>
  <c r="C20" i="2"/>
  <c r="N19" i="2"/>
  <c r="K19" i="2"/>
  <c r="I19" i="2"/>
  <c r="G19" i="2"/>
  <c r="E19" i="2"/>
  <c r="C19" i="2"/>
  <c r="N18" i="2"/>
  <c r="K18" i="2"/>
  <c r="I18" i="2"/>
  <c r="G18" i="2"/>
  <c r="E18" i="2"/>
  <c r="C18" i="2"/>
  <c r="N17" i="2"/>
  <c r="K17" i="2"/>
  <c r="I17" i="2"/>
  <c r="G17" i="2"/>
  <c r="E17" i="2"/>
  <c r="C17" i="2"/>
  <c r="N16" i="2"/>
  <c r="K16" i="2"/>
  <c r="I16" i="2"/>
  <c r="G16" i="2"/>
  <c r="E16" i="2"/>
  <c r="C16" i="2"/>
  <c r="N15" i="2"/>
  <c r="K15" i="2"/>
  <c r="I15" i="2"/>
  <c r="G15" i="2"/>
  <c r="E15" i="2"/>
  <c r="C15" i="2"/>
  <c r="N14" i="2"/>
  <c r="K14" i="2"/>
  <c r="I14" i="2"/>
  <c r="G14" i="2"/>
  <c r="E14" i="2"/>
  <c r="C14" i="2"/>
  <c r="N13" i="2"/>
  <c r="K13" i="2"/>
  <c r="I13" i="2"/>
  <c r="G13" i="2"/>
  <c r="E13" i="2"/>
  <c r="C13" i="2"/>
  <c r="N12" i="2"/>
  <c r="K12" i="2"/>
  <c r="I12" i="2"/>
  <c r="G12" i="2"/>
  <c r="E12" i="2"/>
  <c r="C12" i="2"/>
  <c r="N11" i="2"/>
  <c r="K11" i="2"/>
  <c r="I11" i="2"/>
  <c r="G11" i="2"/>
  <c r="E11" i="2"/>
  <c r="C11" i="2"/>
  <c r="N10" i="2"/>
  <c r="K10" i="2"/>
  <c r="I10" i="2"/>
  <c r="G10" i="2"/>
  <c r="E10" i="2"/>
  <c r="C10" i="2"/>
  <c r="V4" i="1" s="1"/>
  <c r="N9" i="2"/>
  <c r="N8" i="2"/>
  <c r="N7" i="2"/>
  <c r="N6" i="2"/>
  <c r="N5" i="2"/>
  <c r="N4" i="2"/>
  <c r="C31" i="1"/>
  <c r="C30" i="1"/>
  <c r="C29" i="1"/>
  <c r="C27" i="1"/>
  <c r="C26" i="1"/>
  <c r="C25" i="1"/>
  <c r="C24" i="1"/>
  <c r="C23" i="1"/>
  <c r="C22" i="1"/>
  <c r="I27" i="1" l="1"/>
  <c r="E29" i="1"/>
  <c r="K30" i="1"/>
  <c r="K28" i="1"/>
  <c r="E28" i="1"/>
  <c r="I34" i="1"/>
  <c r="K20" i="1"/>
  <c r="C14" i="1"/>
  <c r="C18" i="1"/>
  <c r="K16" i="1"/>
  <c r="E23" i="1"/>
  <c r="K34" i="1"/>
  <c r="I31" i="1"/>
  <c r="E31" i="1"/>
  <c r="K12" i="1"/>
  <c r="G14" i="1"/>
  <c r="G26" i="1"/>
  <c r="N30" i="1"/>
  <c r="N29" i="1"/>
  <c r="I15" i="1"/>
  <c r="K10" i="1"/>
  <c r="N33" i="1"/>
  <c r="N21" i="1"/>
  <c r="N25" i="1"/>
  <c r="N9" i="1"/>
  <c r="N13" i="1"/>
  <c r="N5" i="1"/>
  <c r="N17" i="1"/>
  <c r="K14" i="1"/>
  <c r="E27" i="1"/>
  <c r="I25" i="1"/>
  <c r="C12" i="1"/>
  <c r="K26" i="1"/>
  <c r="I29" i="1"/>
  <c r="C16" i="1"/>
  <c r="G24" i="1"/>
  <c r="I20" i="1"/>
  <c r="G19" i="1"/>
  <c r="G15" i="1"/>
  <c r="I12" i="1"/>
  <c r="I16" i="1"/>
  <c r="G34" i="1"/>
  <c r="C10" i="1"/>
  <c r="E19" i="1"/>
  <c r="G32" i="1"/>
  <c r="G25" i="1"/>
  <c r="E11" i="1"/>
  <c r="E15" i="1"/>
  <c r="E13" i="1"/>
  <c r="G17" i="1"/>
  <c r="G13" i="1"/>
  <c r="E34" i="1"/>
  <c r="K27" i="1"/>
  <c r="E26" i="1"/>
  <c r="K18" i="1"/>
  <c r="C20" i="1"/>
  <c r="G21" i="1"/>
  <c r="K23" i="1"/>
  <c r="I28" i="1"/>
  <c r="E30" i="1"/>
  <c r="K31" i="1"/>
  <c r="I14" i="1"/>
  <c r="I18" i="1"/>
  <c r="I23" i="1"/>
  <c r="E25" i="1"/>
  <c r="G28" i="1"/>
  <c r="G10" i="1"/>
  <c r="C13" i="1"/>
  <c r="K15" i="1"/>
  <c r="C17" i="1"/>
  <c r="C21" i="1"/>
  <c r="G23" i="1"/>
  <c r="I26" i="1"/>
  <c r="G12" i="1"/>
  <c r="K13" i="1"/>
  <c r="C15" i="1"/>
  <c r="K17" i="1"/>
  <c r="K21" i="1"/>
  <c r="K25" i="1"/>
  <c r="G27" i="1"/>
  <c r="I30" i="1"/>
  <c r="I10" i="1"/>
  <c r="N34" i="1"/>
  <c r="N28" i="1"/>
  <c r="N31" i="1"/>
  <c r="N32" i="1"/>
  <c r="N6" i="1"/>
  <c r="N26" i="1"/>
  <c r="N4" i="1"/>
  <c r="N24" i="1"/>
  <c r="N12" i="1"/>
  <c r="N16" i="1"/>
  <c r="N20" i="1"/>
  <c r="N27" i="1"/>
  <c r="N8" i="1"/>
  <c r="N22" i="1"/>
  <c r="N11" i="1"/>
  <c r="N15" i="1"/>
  <c r="N19" i="1"/>
  <c r="N7" i="1"/>
  <c r="N10" i="1"/>
  <c r="N14" i="1"/>
  <c r="N18" i="1"/>
  <c r="N23" i="1"/>
  <c r="G33" i="1"/>
  <c r="I32" i="1"/>
  <c r="I11" i="1"/>
  <c r="K24" i="1"/>
  <c r="G11" i="1"/>
  <c r="K11" i="1"/>
  <c r="G29" i="1"/>
  <c r="G16" i="1"/>
  <c r="K29" i="1"/>
  <c r="G18" i="1"/>
  <c r="G31" i="1"/>
  <c r="K33" i="1"/>
  <c r="E33" i="1"/>
  <c r="I33" i="1"/>
  <c r="I19" i="1"/>
  <c r="K32" i="1"/>
  <c r="C19" i="1"/>
  <c r="E32" i="1"/>
  <c r="K19" i="1"/>
  <c r="C11" i="1"/>
  <c r="E24" i="1"/>
  <c r="I24" i="1"/>
  <c r="G30" i="1"/>
  <c r="I13" i="1"/>
  <c r="I17" i="1"/>
  <c r="I21" i="1"/>
  <c r="G20" i="1"/>
  <c r="E17" i="1"/>
  <c r="E21" i="1"/>
  <c r="E18" i="1"/>
  <c r="E12" i="1"/>
  <c r="E16" i="1"/>
  <c r="E20" i="1"/>
  <c r="E10" i="1"/>
  <c r="E14" i="1"/>
</calcChain>
</file>

<file path=xl/sharedStrings.xml><?xml version="1.0" encoding="utf-8"?>
<sst xmlns="http://schemas.openxmlformats.org/spreadsheetml/2006/main" count="2712" uniqueCount="364">
  <si>
    <t>Evans Mills Volunteer Ambulance Squad</t>
  </si>
  <si>
    <t>YTD</t>
  </si>
  <si>
    <t>Programing</t>
  </si>
  <si>
    <t>Jan</t>
  </si>
  <si>
    <t>Feb</t>
  </si>
  <si>
    <t>Mar</t>
  </si>
  <si>
    <t>Year To Date</t>
  </si>
  <si>
    <t>Apr</t>
  </si>
  <si>
    <t>May</t>
  </si>
  <si>
    <t>YTD Detailed Review</t>
  </si>
  <si>
    <t>Town of Leray</t>
  </si>
  <si>
    <t>Town of Pamelia</t>
  </si>
  <si>
    <t>Fort Drum</t>
  </si>
  <si>
    <t>Carthage</t>
  </si>
  <si>
    <t>Jun</t>
  </si>
  <si>
    <t>Total Calls:</t>
  </si>
  <si>
    <t>Total:</t>
  </si>
  <si>
    <t>Totals</t>
  </si>
  <si>
    <t>Jul</t>
  </si>
  <si>
    <t>Total SMC Tx:</t>
  </si>
  <si>
    <t>SMC Tx:</t>
  </si>
  <si>
    <t>Aug</t>
  </si>
  <si>
    <t>Total CAH tx:</t>
  </si>
  <si>
    <t>CAH tx:</t>
  </si>
  <si>
    <t>Sep</t>
  </si>
  <si>
    <t>Total River tx:</t>
  </si>
  <si>
    <t>River tx:</t>
  </si>
  <si>
    <t>Oct</t>
  </si>
  <si>
    <t>Total Suny tx</t>
  </si>
  <si>
    <t>Suny tx</t>
  </si>
  <si>
    <t>Nov</t>
  </si>
  <si>
    <t>Total Lifenet tx:</t>
  </si>
  <si>
    <t>Lifenet tx:</t>
  </si>
  <si>
    <t>Dec</t>
  </si>
  <si>
    <t>Total Cancels:</t>
  </si>
  <si>
    <t>Cancelled:</t>
  </si>
  <si>
    <t>Total Deaths:</t>
  </si>
  <si>
    <t>Deaths:</t>
  </si>
  <si>
    <t>Total No pt Found:</t>
  </si>
  <si>
    <t>No pt :</t>
  </si>
  <si>
    <t>Total Refusals:</t>
  </si>
  <si>
    <t>Refusals:</t>
  </si>
  <si>
    <t>Total Standbys:</t>
  </si>
  <si>
    <t>Standby:</t>
  </si>
  <si>
    <t>Disposition other:</t>
  </si>
  <si>
    <t>Other:</t>
  </si>
  <si>
    <t>MISSED CALLS</t>
  </si>
  <si>
    <t>Guilfoyle</t>
  </si>
  <si>
    <t>Indian River</t>
  </si>
  <si>
    <t>TIERS</t>
  </si>
  <si>
    <t>1st call</t>
  </si>
  <si>
    <t>2nd call</t>
  </si>
  <si>
    <t>3rd call</t>
  </si>
  <si>
    <t>NO STAFF</t>
  </si>
  <si>
    <t>Staffing breakdown (by hours)</t>
  </si>
  <si>
    <t>u</t>
  </si>
  <si>
    <t>Paid crews</t>
  </si>
  <si>
    <t>m</t>
  </si>
  <si>
    <t>Volunteers</t>
  </si>
  <si>
    <t>t</t>
  </si>
  <si>
    <t>Explorers</t>
  </si>
  <si>
    <t>w</t>
  </si>
  <si>
    <t>r</t>
  </si>
  <si>
    <t>f</t>
  </si>
  <si>
    <t>s</t>
  </si>
  <si>
    <t>JANUARARY</t>
  </si>
  <si>
    <t>JANUARY</t>
  </si>
  <si>
    <t>Month totals</t>
  </si>
  <si>
    <t>Run</t>
  </si>
  <si>
    <t>Location of call</t>
  </si>
  <si>
    <t>Disposition</t>
  </si>
  <si>
    <t xml:space="preserve">Time Of </t>
  </si>
  <si>
    <t>Day Of</t>
  </si>
  <si>
    <t>Number</t>
  </si>
  <si>
    <t>Leray</t>
  </si>
  <si>
    <t>Pamelia</t>
  </si>
  <si>
    <t>Other</t>
  </si>
  <si>
    <t>SMC</t>
  </si>
  <si>
    <t>CAH</t>
  </si>
  <si>
    <t>River</t>
  </si>
  <si>
    <t>SUNY</t>
  </si>
  <si>
    <t>Lifenet</t>
  </si>
  <si>
    <t>Cancelled</t>
  </si>
  <si>
    <t>Death</t>
  </si>
  <si>
    <t>No Pt</t>
  </si>
  <si>
    <t>Refusal</t>
  </si>
  <si>
    <t>Standby</t>
  </si>
  <si>
    <t>Day</t>
  </si>
  <si>
    <t>Week</t>
  </si>
  <si>
    <t>FEBRUARY</t>
  </si>
  <si>
    <t>February</t>
  </si>
  <si>
    <t>MARCH</t>
  </si>
  <si>
    <t>March</t>
  </si>
  <si>
    <t>APRIL</t>
  </si>
  <si>
    <t>April</t>
  </si>
  <si>
    <t>MAY</t>
  </si>
  <si>
    <t>JUNE</t>
  </si>
  <si>
    <t>June</t>
  </si>
  <si>
    <t>JULY</t>
  </si>
  <si>
    <t>July</t>
  </si>
  <si>
    <t>AUGUST</t>
  </si>
  <si>
    <t>August</t>
  </si>
  <si>
    <t>SEPTEMBER</t>
  </si>
  <si>
    <t>September</t>
  </si>
  <si>
    <t>OCTOBER</t>
  </si>
  <si>
    <t>October</t>
  </si>
  <si>
    <t>NOVEMBER</t>
  </si>
  <si>
    <t>November</t>
  </si>
  <si>
    <t>DECEMBER</t>
  </si>
  <si>
    <t>December</t>
  </si>
  <si>
    <t>Time</t>
  </si>
  <si>
    <t>2nd calls made</t>
  </si>
  <si>
    <t>2025-001</t>
  </si>
  <si>
    <t>2025-002</t>
  </si>
  <si>
    <t>2025-003</t>
  </si>
  <si>
    <t>2025-004</t>
  </si>
  <si>
    <t>2025-005</t>
  </si>
  <si>
    <t>2025-006</t>
  </si>
  <si>
    <t>2025-007</t>
  </si>
  <si>
    <t>2025-008</t>
  </si>
  <si>
    <t>2025-009</t>
  </si>
  <si>
    <t>2025-010</t>
  </si>
  <si>
    <t>2025-011</t>
  </si>
  <si>
    <t>2025-012</t>
  </si>
  <si>
    <t>2025-013</t>
  </si>
  <si>
    <t>2025-014</t>
  </si>
  <si>
    <t>2025-015</t>
  </si>
  <si>
    <t>2025-016</t>
  </si>
  <si>
    <t>2025-017</t>
  </si>
  <si>
    <t>2025-018</t>
  </si>
  <si>
    <t>2025-019</t>
  </si>
  <si>
    <t>2025-020</t>
  </si>
  <si>
    <t>2025-021</t>
  </si>
  <si>
    <t>2025-022</t>
  </si>
  <si>
    <t>2025-023</t>
  </si>
  <si>
    <t>2025-024</t>
  </si>
  <si>
    <t>2025-025</t>
  </si>
  <si>
    <t>2025-026</t>
  </si>
  <si>
    <t>2025-027</t>
  </si>
  <si>
    <t>2025-028</t>
  </si>
  <si>
    <t>2025-029</t>
  </si>
  <si>
    <t>2025-030</t>
  </si>
  <si>
    <t>2025-031</t>
  </si>
  <si>
    <t>2025-032</t>
  </si>
  <si>
    <t>2025-033</t>
  </si>
  <si>
    <t>2025-034</t>
  </si>
  <si>
    <t>2025-035</t>
  </si>
  <si>
    <t>2025-036</t>
  </si>
  <si>
    <t>2025-037</t>
  </si>
  <si>
    <t>2025-038</t>
  </si>
  <si>
    <t>2025-039</t>
  </si>
  <si>
    <t>2025-040</t>
  </si>
  <si>
    <t>2025-041</t>
  </si>
  <si>
    <t>2025-042</t>
  </si>
  <si>
    <t>2025-043</t>
  </si>
  <si>
    <t>2025-044</t>
  </si>
  <si>
    <t>2025-045</t>
  </si>
  <si>
    <t>2025-046</t>
  </si>
  <si>
    <t>2025-047</t>
  </si>
  <si>
    <t>2025-048</t>
  </si>
  <si>
    <t>2025-049</t>
  </si>
  <si>
    <t>2025-050</t>
  </si>
  <si>
    <t>2025-051</t>
  </si>
  <si>
    <t>2025-052</t>
  </si>
  <si>
    <t>2025-053</t>
  </si>
  <si>
    <t>2025-054</t>
  </si>
  <si>
    <t>2025-055</t>
  </si>
  <si>
    <t>2025-056</t>
  </si>
  <si>
    <t>2025-057</t>
  </si>
  <si>
    <t>2025-058</t>
  </si>
  <si>
    <t>2025-059</t>
  </si>
  <si>
    <t>2025-060</t>
  </si>
  <si>
    <t>2025-061</t>
  </si>
  <si>
    <t>2025-062</t>
  </si>
  <si>
    <t>2025-063</t>
  </si>
  <si>
    <t>2025-064</t>
  </si>
  <si>
    <t>2025-065</t>
  </si>
  <si>
    <t>2025-066</t>
  </si>
  <si>
    <t>2025-067</t>
  </si>
  <si>
    <t>2025-068</t>
  </si>
  <si>
    <t>2025-069</t>
  </si>
  <si>
    <t>2025-070</t>
  </si>
  <si>
    <t>2025-071</t>
  </si>
  <si>
    <t>2025-072</t>
  </si>
  <si>
    <t>2025-073</t>
  </si>
  <si>
    <t>2025-074</t>
  </si>
  <si>
    <t>2025-075</t>
  </si>
  <si>
    <t>2025-076</t>
  </si>
  <si>
    <t>2025-077</t>
  </si>
  <si>
    <t>2025-078</t>
  </si>
  <si>
    <t>2025-079</t>
  </si>
  <si>
    <t>Missed 2nd call 1/13.  Received 7 ALS intercepts.</t>
  </si>
  <si>
    <t>2025-080</t>
  </si>
  <si>
    <t>2025-081</t>
  </si>
  <si>
    <t>2025-082</t>
  </si>
  <si>
    <t>2025-083</t>
  </si>
  <si>
    <t>2025-084</t>
  </si>
  <si>
    <t>2025-085</t>
  </si>
  <si>
    <t>2025-086</t>
  </si>
  <si>
    <t>2025-087</t>
  </si>
  <si>
    <t>2025-088</t>
  </si>
  <si>
    <t>2025-089</t>
  </si>
  <si>
    <t>2025-090</t>
  </si>
  <si>
    <t>2025-091</t>
  </si>
  <si>
    <t>2025-092</t>
  </si>
  <si>
    <t>2025-093</t>
  </si>
  <si>
    <t>2025-094</t>
  </si>
  <si>
    <t>2025-095</t>
  </si>
  <si>
    <t>2025-096</t>
  </si>
  <si>
    <t>2025-097</t>
  </si>
  <si>
    <t>2025-098</t>
  </si>
  <si>
    <t>2025-099</t>
  </si>
  <si>
    <t>2025-100</t>
  </si>
  <si>
    <t>2025-101</t>
  </si>
  <si>
    <t>2025-102</t>
  </si>
  <si>
    <t>2025-103</t>
  </si>
  <si>
    <t>2025-104</t>
  </si>
  <si>
    <t>2025-105</t>
  </si>
  <si>
    <t>2025-106</t>
  </si>
  <si>
    <t>2025-107</t>
  </si>
  <si>
    <t>2025-108</t>
  </si>
  <si>
    <t>2025-109</t>
  </si>
  <si>
    <t>2025-110</t>
  </si>
  <si>
    <t>2025-111</t>
  </si>
  <si>
    <t>2025-112</t>
  </si>
  <si>
    <t>2025-113</t>
  </si>
  <si>
    <t>2025-114</t>
  </si>
  <si>
    <t>2025-115</t>
  </si>
  <si>
    <t>2025-116</t>
  </si>
  <si>
    <t>2025-117</t>
  </si>
  <si>
    <t>2025-118</t>
  </si>
  <si>
    <t>2025-119</t>
  </si>
  <si>
    <t>2025-120</t>
  </si>
  <si>
    <t>2025-121</t>
  </si>
  <si>
    <t>2025-122</t>
  </si>
  <si>
    <t>2025-123</t>
  </si>
  <si>
    <t>2025-124</t>
  </si>
  <si>
    <t>2025-125</t>
  </si>
  <si>
    <t>2025-126</t>
  </si>
  <si>
    <t>2025-127</t>
  </si>
  <si>
    <t>2025-128</t>
  </si>
  <si>
    <t>2025-129</t>
  </si>
  <si>
    <t>2025-130</t>
  </si>
  <si>
    <t>2025-131</t>
  </si>
  <si>
    <t>2025-132</t>
  </si>
  <si>
    <t>2025-133</t>
  </si>
  <si>
    <t>2025-134</t>
  </si>
  <si>
    <t>2025-135</t>
  </si>
  <si>
    <t>2025-136</t>
  </si>
  <si>
    <t>2025-137</t>
  </si>
  <si>
    <t>2025-138</t>
  </si>
  <si>
    <t>2025-139</t>
  </si>
  <si>
    <t>2025-140</t>
  </si>
  <si>
    <t>2025-141</t>
  </si>
  <si>
    <t>2025-142</t>
  </si>
  <si>
    <t>2025-143</t>
  </si>
  <si>
    <t>2025-144</t>
  </si>
  <si>
    <t>2025-145</t>
  </si>
  <si>
    <t>2025-146</t>
  </si>
  <si>
    <t>2025-147</t>
  </si>
  <si>
    <t>2025-148</t>
  </si>
  <si>
    <t>2025-149</t>
  </si>
  <si>
    <t>2025-150</t>
  </si>
  <si>
    <t>2025-151</t>
  </si>
  <si>
    <t>2025-152</t>
  </si>
  <si>
    <t>2025-153</t>
  </si>
  <si>
    <t>2025-154</t>
  </si>
  <si>
    <t>2025-155</t>
  </si>
  <si>
    <t>2025-156</t>
  </si>
  <si>
    <t>2025-157</t>
  </si>
  <si>
    <t>2025-158</t>
  </si>
  <si>
    <t>Other:2 Gouvernour Hospital, 1 return to hospice.  2 mutual aids to Gouvernour Rescue area. Received 2 ALS intercept</t>
  </si>
  <si>
    <t>2025-159</t>
  </si>
  <si>
    <t>2025-160</t>
  </si>
  <si>
    <t>2025-161</t>
  </si>
  <si>
    <t>2025-162</t>
  </si>
  <si>
    <t>2025-163</t>
  </si>
  <si>
    <t>2025-164</t>
  </si>
  <si>
    <t>2025-165</t>
  </si>
  <si>
    <t>2025-166</t>
  </si>
  <si>
    <t>2025-167</t>
  </si>
  <si>
    <t>2025-168</t>
  </si>
  <si>
    <t>2025-169</t>
  </si>
  <si>
    <t>2025-170</t>
  </si>
  <si>
    <t>2025-171</t>
  </si>
  <si>
    <t>2025-172</t>
  </si>
  <si>
    <t>2025-173</t>
  </si>
  <si>
    <t>2025-174</t>
  </si>
  <si>
    <t>2025-175</t>
  </si>
  <si>
    <t>2025-176</t>
  </si>
  <si>
    <t>2025-177</t>
  </si>
  <si>
    <t>2025-178</t>
  </si>
  <si>
    <t>2025-179</t>
  </si>
  <si>
    <t>2025-180</t>
  </si>
  <si>
    <t>2025-181</t>
  </si>
  <si>
    <t>2025-182</t>
  </si>
  <si>
    <t>2025-183</t>
  </si>
  <si>
    <t>2025-184</t>
  </si>
  <si>
    <t>2025-185</t>
  </si>
  <si>
    <t>2025-186</t>
  </si>
  <si>
    <t>2025-187</t>
  </si>
  <si>
    <t>2025-188</t>
  </si>
  <si>
    <t>2025-189</t>
  </si>
  <si>
    <t>2025-190</t>
  </si>
  <si>
    <t>2025-191</t>
  </si>
  <si>
    <t>2025-192</t>
  </si>
  <si>
    <t>2025-193</t>
  </si>
  <si>
    <t>2025-194</t>
  </si>
  <si>
    <t>2025-195</t>
  </si>
  <si>
    <t>2025-196</t>
  </si>
  <si>
    <t>2025-197</t>
  </si>
  <si>
    <t>2025-198</t>
  </si>
  <si>
    <t>2025-199</t>
  </si>
  <si>
    <t>2025-200</t>
  </si>
  <si>
    <t>2025-201</t>
  </si>
  <si>
    <t>2025-202</t>
  </si>
  <si>
    <t>2025-203</t>
  </si>
  <si>
    <t>2025-204</t>
  </si>
  <si>
    <t>2025-205</t>
  </si>
  <si>
    <t>2025-206</t>
  </si>
  <si>
    <t>2025-207</t>
  </si>
  <si>
    <t>2025-208</t>
  </si>
  <si>
    <t>2025-209</t>
  </si>
  <si>
    <t>2025-210</t>
  </si>
  <si>
    <t>2025-211</t>
  </si>
  <si>
    <t>2025-212</t>
  </si>
  <si>
    <t>2025-213</t>
  </si>
  <si>
    <t>2025-214</t>
  </si>
  <si>
    <t>2025-215</t>
  </si>
  <si>
    <t>2025-216</t>
  </si>
  <si>
    <t>2025-217</t>
  </si>
  <si>
    <t>2025-218</t>
  </si>
  <si>
    <t>2025-219</t>
  </si>
  <si>
    <t>2025-220</t>
  </si>
  <si>
    <t>2025-221</t>
  </si>
  <si>
    <t>2025-222</t>
  </si>
  <si>
    <t>2025-223</t>
  </si>
  <si>
    <t>2025-224</t>
  </si>
  <si>
    <t>2025-225</t>
  </si>
  <si>
    <t>2025-226</t>
  </si>
  <si>
    <t>2025-227</t>
  </si>
  <si>
    <t>2025-228</t>
  </si>
  <si>
    <t>2025-229</t>
  </si>
  <si>
    <t>2025-230</t>
  </si>
  <si>
    <t>2025-231</t>
  </si>
  <si>
    <t>2025-232</t>
  </si>
  <si>
    <t>2025-233</t>
  </si>
  <si>
    <t>2025-234</t>
  </si>
  <si>
    <t>2025-235</t>
  </si>
  <si>
    <t>2025-236</t>
  </si>
  <si>
    <t>2025-237</t>
  </si>
  <si>
    <t>2025-238</t>
  </si>
  <si>
    <t>2025-239</t>
  </si>
  <si>
    <t>2025-240</t>
  </si>
  <si>
    <t>2025-241</t>
  </si>
  <si>
    <t>2025-242</t>
  </si>
  <si>
    <t>2025-243</t>
  </si>
  <si>
    <t>2025-244</t>
  </si>
  <si>
    <t>2025-245</t>
  </si>
  <si>
    <t>2025-246</t>
  </si>
  <si>
    <t>2025-247</t>
  </si>
  <si>
    <t>2025-248</t>
  </si>
  <si>
    <t>2025-249</t>
  </si>
  <si>
    <t>Received 2 ALS intercepts.  Given 7 ALS intercepts.  Other is River -&gt; CPH 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</si>
</sst>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charset val="1"/>
    </font>
    <font>
      <sz val="24"/>
      <color rgb="FF2F5597"/>
      <name val="Amasis MT Pro Black"/>
      <family val="1"/>
      <charset val="1"/>
    </font>
    <font>
      <sz val="24"/>
      <color rgb="FF000000"/>
      <name val="Calibri"/>
      <family val="2"/>
      <charset val="1"/>
    </font>
    <font>
      <sz val="11"/>
      <color theme="2"/>
      <name val="Calibri"/>
      <family val="2"/>
      <charset val="1"/>
    </font>
    <font>
      <sz val="11"/>
      <color theme="0"/>
      <name val="Calibri"/>
      <family val="2"/>
      <charset val="1"/>
    </font>
    <font>
      <sz val="20"/>
      <color rgb="FF2F5597"/>
      <name val="Amasis MT Pro Black"/>
      <family val="1"/>
      <charset val="1"/>
    </font>
    <font>
      <sz val="11"/>
      <color rgb="FFFFFFFF"/>
      <name val="Amasis MT Pro Black"/>
      <family val="1"/>
      <charset val="1"/>
    </font>
    <font>
      <b/>
      <sz val="11"/>
      <color rgb="FFFFFFFF"/>
      <name val="Amasis MT Pro Black"/>
      <family val="1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theme="1"/>
      <name val="Calibri"/>
      <family val="2"/>
      <charset val="1"/>
    </font>
    <font>
      <sz val="20"/>
      <color rgb="FFFFD966"/>
      <name val="Amasis MT Pro Black"/>
      <family val="1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sz val="11"/>
      <color theme="0" tint="-4.9989318521683403E-2"/>
      <name val="Calibri"/>
      <family val="2"/>
      <charset val="1"/>
    </font>
    <font>
      <sz val="28"/>
      <color theme="5" tint="0.59999389629810485"/>
      <name val="Amasis MT Pro Black"/>
      <family val="1"/>
      <charset val="1"/>
    </font>
    <font>
      <sz val="9"/>
      <name val="Calibri"/>
      <family val="2"/>
      <charset val="1"/>
    </font>
  </fonts>
  <fills count="22">
    <fill>
      <patternFill patternType="none"/>
    </fill>
    <fill>
      <patternFill patternType="gray125"/>
    </fill>
    <fill>
      <patternFill patternType="solid">
        <fgColor rgb="FFD0CECE"/>
        <bgColor rgb="FFD9D9D9"/>
      </patternFill>
    </fill>
    <fill>
      <patternFill patternType="solid">
        <fgColor rgb="FFFFF2CC"/>
        <bgColor rgb="FFE2F0D9"/>
      </patternFill>
    </fill>
    <fill>
      <patternFill patternType="solid">
        <fgColor rgb="FFF8CBAD"/>
        <bgColor rgb="FFF4B183"/>
      </patternFill>
    </fill>
    <fill>
      <patternFill patternType="solid">
        <fgColor rgb="FFDAE3F3"/>
        <bgColor rgb="FFE7E6E6"/>
      </patternFill>
    </fill>
    <fill>
      <patternFill patternType="solid">
        <fgColor rgb="FFE2F0D9"/>
        <bgColor rgb="FFE7E6E6"/>
      </patternFill>
    </fill>
    <fill>
      <patternFill patternType="solid">
        <fgColor rgb="FFFF0000"/>
        <bgColor rgb="FF800000"/>
      </patternFill>
    </fill>
    <fill>
      <patternFill patternType="solid">
        <fgColor rgb="FFB4C7E7"/>
        <bgColor rgb="FFBDD7EE"/>
      </patternFill>
    </fill>
    <fill>
      <patternFill patternType="solid">
        <fgColor rgb="FFFFD966"/>
        <bgColor rgb="FFF8CBAD"/>
      </patternFill>
    </fill>
    <fill>
      <patternFill patternType="solid">
        <fgColor rgb="FFD9D9D9"/>
        <bgColor rgb="FFD0CECE"/>
      </patternFill>
    </fill>
    <fill>
      <patternFill patternType="solid">
        <fgColor rgb="FFBDD7EE"/>
        <bgColor rgb="FFB4C7E7"/>
      </patternFill>
    </fill>
    <fill>
      <patternFill patternType="solid">
        <fgColor rgb="FFE7E6E6"/>
        <bgColor rgb="FFDAE3F3"/>
      </patternFill>
    </fill>
    <fill>
      <patternFill patternType="solid">
        <fgColor rgb="FF767171"/>
        <bgColor rgb="FF808080"/>
      </patternFill>
    </fill>
    <fill>
      <patternFill patternType="solid">
        <fgColor rgb="FFFFC000"/>
        <bgColor rgb="FFFF9900"/>
      </patternFill>
    </fill>
    <fill>
      <patternFill patternType="solid">
        <fgColor rgb="FFF4B183"/>
        <bgColor rgb="FFF8CBAD"/>
      </patternFill>
    </fill>
    <fill>
      <patternFill patternType="solid">
        <fgColor rgb="FFED7D31"/>
        <bgColor rgb="FFFF8080"/>
      </patternFill>
    </fill>
    <fill>
      <patternFill patternType="solid">
        <fgColor theme="4"/>
        <bgColor rgb="FF2F5597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rgb="FF800000"/>
      </patternFill>
    </fill>
    <fill>
      <patternFill patternType="solid">
        <fgColor theme="0"/>
        <bgColor rgb="FF00330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3" xfId="0" applyFill="1" applyBorder="1" applyAlignment="1">
      <alignment horizontal="right"/>
    </xf>
    <xf numFmtId="0" fontId="0" fillId="3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4" borderId="3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6" borderId="3" xfId="0" applyFill="1" applyBorder="1" applyAlignment="1">
      <alignment horizontal="right"/>
    </xf>
    <xf numFmtId="0" fontId="0" fillId="6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center"/>
    </xf>
    <xf numFmtId="0" fontId="0" fillId="6" borderId="5" xfId="0" applyFill="1" applyBorder="1" applyAlignment="1">
      <alignment horizontal="right"/>
    </xf>
    <xf numFmtId="0" fontId="0" fillId="6" borderId="6" xfId="0" applyFill="1" applyBorder="1" applyAlignment="1">
      <alignment horizontal="center"/>
    </xf>
    <xf numFmtId="0" fontId="6" fillId="7" borderId="2" xfId="0" applyFont="1" applyFill="1" applyBorder="1" applyAlignment="1">
      <alignment vertical="center"/>
    </xf>
    <xf numFmtId="0" fontId="6" fillId="7" borderId="7" xfId="0" applyFont="1" applyFill="1" applyBorder="1" applyAlignment="1">
      <alignment vertical="center"/>
    </xf>
    <xf numFmtId="0" fontId="7" fillId="7" borderId="8" xfId="0" applyFont="1" applyFill="1" applyBorder="1" applyAlignment="1">
      <alignment horizontal="left"/>
    </xf>
    <xf numFmtId="0" fontId="7" fillId="7" borderId="4" xfId="0" applyFont="1" applyFill="1" applyBorder="1" applyAlignment="1">
      <alignment horizontal="left"/>
    </xf>
    <xf numFmtId="0" fontId="0" fillId="8" borderId="3" xfId="0" applyFill="1" applyBorder="1" applyAlignment="1">
      <alignment horizontal="right"/>
    </xf>
    <xf numFmtId="0" fontId="0" fillId="8" borderId="4" xfId="0" applyFill="1" applyBorder="1" applyAlignment="1">
      <alignment horizontal="center"/>
    </xf>
    <xf numFmtId="0" fontId="0" fillId="9" borderId="3" xfId="0" applyFill="1" applyBorder="1" applyAlignment="1">
      <alignment horizontal="right"/>
    </xf>
    <xf numFmtId="0" fontId="0" fillId="9" borderId="4" xfId="0" applyFill="1" applyBorder="1" applyAlignment="1">
      <alignment horizontal="center"/>
    </xf>
    <xf numFmtId="0" fontId="0" fillId="10" borderId="3" xfId="0" applyFill="1" applyBorder="1" applyAlignment="1">
      <alignment horizontal="right"/>
    </xf>
    <xf numFmtId="0" fontId="0" fillId="10" borderId="4" xfId="0" applyFill="1" applyBorder="1" applyAlignment="1">
      <alignment horizontal="center"/>
    </xf>
    <xf numFmtId="0" fontId="0" fillId="11" borderId="3" xfId="0" applyFill="1" applyBorder="1" applyAlignment="1">
      <alignment horizontal="right"/>
    </xf>
    <xf numFmtId="0" fontId="0" fillId="11" borderId="4" xfId="0" applyFill="1" applyBorder="1" applyAlignment="1">
      <alignment horizontal="center"/>
    </xf>
    <xf numFmtId="0" fontId="8" fillId="12" borderId="2" xfId="0" applyFont="1" applyFill="1" applyBorder="1"/>
    <xf numFmtId="0" fontId="8" fillId="12" borderId="7" xfId="0" applyFont="1" applyFill="1" applyBorder="1"/>
    <xf numFmtId="0" fontId="8" fillId="12" borderId="8" xfId="0" applyFont="1" applyFill="1" applyBorder="1"/>
    <xf numFmtId="0" fontId="0" fillId="8" borderId="0" xfId="0" applyFill="1" applyAlignment="1">
      <alignment horizontal="right"/>
    </xf>
    <xf numFmtId="0" fontId="9" fillId="12" borderId="4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center"/>
    </xf>
    <xf numFmtId="0" fontId="0" fillId="9" borderId="5" xfId="0" applyFill="1" applyBorder="1" applyAlignment="1">
      <alignment horizontal="right"/>
    </xf>
    <xf numFmtId="0" fontId="0" fillId="9" borderId="6" xfId="0" applyFill="1" applyBorder="1" applyAlignment="1">
      <alignment horizontal="center"/>
    </xf>
    <xf numFmtId="0" fontId="0" fillId="10" borderId="5" xfId="0" applyFill="1" applyBorder="1" applyAlignment="1">
      <alignment horizontal="right"/>
    </xf>
    <xf numFmtId="0" fontId="0" fillId="10" borderId="6" xfId="0" applyFill="1" applyBorder="1" applyAlignment="1">
      <alignment horizontal="center"/>
    </xf>
    <xf numFmtId="0" fontId="0" fillId="11" borderId="5" xfId="0" applyFill="1" applyBorder="1" applyAlignment="1">
      <alignment horizontal="right"/>
    </xf>
    <xf numFmtId="0" fontId="0" fillId="11" borderId="6" xfId="0" applyFill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0" fillId="2" borderId="4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6" fillId="7" borderId="0" xfId="0" applyFont="1" applyFill="1" applyAlignment="1">
      <alignment horizontal="left"/>
    </xf>
    <xf numFmtId="0" fontId="0" fillId="8" borderId="4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9" fillId="12" borderId="4" xfId="0" applyFont="1" applyFill="1" applyBorder="1" applyAlignment="1">
      <alignment horizontal="left" vertical="top"/>
    </xf>
    <xf numFmtId="0" fontId="9" fillId="12" borderId="4" xfId="0" applyFont="1" applyFill="1" applyBorder="1" applyAlignment="1">
      <alignment horizontal="left"/>
    </xf>
    <xf numFmtId="0" fontId="9" fillId="12" borderId="6" xfId="0" applyFont="1" applyFill="1" applyBorder="1" applyAlignment="1">
      <alignment horizontal="left"/>
    </xf>
    <xf numFmtId="0" fontId="9" fillId="12" borderId="0" xfId="0" applyFont="1" applyFill="1" applyAlignment="1">
      <alignment vertical="center"/>
    </xf>
    <xf numFmtId="0" fontId="0" fillId="8" borderId="6" xfId="0" applyFill="1" applyBorder="1" applyAlignment="1">
      <alignment horizontal="left"/>
    </xf>
    <xf numFmtId="0" fontId="0" fillId="9" borderId="6" xfId="0" applyFill="1" applyBorder="1" applyAlignment="1">
      <alignment horizontal="left"/>
    </xf>
    <xf numFmtId="0" fontId="0" fillId="10" borderId="6" xfId="0" applyFill="1" applyBorder="1" applyAlignment="1">
      <alignment horizontal="left"/>
    </xf>
    <xf numFmtId="0" fontId="0" fillId="11" borderId="6" xfId="0" applyFill="1" applyBorder="1" applyAlignment="1">
      <alignment horizontal="left"/>
    </xf>
    <xf numFmtId="0" fontId="9" fillId="14" borderId="11" xfId="0" applyFont="1" applyFill="1" applyBorder="1" applyAlignment="1">
      <alignment horizontal="center" vertical="center"/>
    </xf>
    <xf numFmtId="0" fontId="0" fillId="17" borderId="1" xfId="0" applyFill="1" applyBorder="1"/>
    <xf numFmtId="0" fontId="0" fillId="17" borderId="8" xfId="0" applyFill="1" applyBorder="1"/>
    <xf numFmtId="0" fontId="9" fillId="14" borderId="13" xfId="0" applyFont="1" applyFill="1" applyBorder="1" applyAlignment="1">
      <alignment horizontal="center" vertical="center"/>
    </xf>
    <xf numFmtId="0" fontId="9" fillId="15" borderId="14" xfId="0" applyFont="1" applyFill="1" applyBorder="1" applyAlignment="1">
      <alignment horizontal="center" vertical="center"/>
    </xf>
    <xf numFmtId="0" fontId="9" fillId="15" borderId="15" xfId="0" applyFont="1" applyFill="1" applyBorder="1" applyAlignment="1">
      <alignment horizontal="center" vertical="center"/>
    </xf>
    <xf numFmtId="0" fontId="9" fillId="15" borderId="16" xfId="0" applyFont="1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17" borderId="17" xfId="0" applyFill="1" applyBorder="1"/>
    <xf numFmtId="0" fontId="0" fillId="17" borderId="6" xfId="0" applyFill="1" applyBorder="1"/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0" borderId="4" xfId="0" applyBorder="1"/>
    <xf numFmtId="0" fontId="0" fillId="16" borderId="16" xfId="0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top"/>
    </xf>
    <xf numFmtId="0" fontId="9" fillId="12" borderId="4" xfId="0" applyFont="1" applyFill="1" applyBorder="1" applyAlignment="1">
      <alignment horizontal="center"/>
    </xf>
    <xf numFmtId="0" fontId="9" fillId="12" borderId="6" xfId="0" applyFont="1" applyFill="1" applyBorder="1" applyAlignment="1">
      <alignment horizontal="center"/>
    </xf>
    <xf numFmtId="0" fontId="0" fillId="11" borderId="0" xfId="0" applyFill="1" applyAlignment="1">
      <alignment horizontal="right"/>
    </xf>
    <xf numFmtId="0" fontId="14" fillId="0" borderId="0" xfId="0" applyFont="1"/>
    <xf numFmtId="0" fontId="7" fillId="19" borderId="4" xfId="0" applyFont="1" applyFill="1" applyBorder="1" applyAlignment="1">
      <alignment horizontal="left"/>
    </xf>
    <xf numFmtId="0" fontId="6" fillId="19" borderId="0" xfId="0" applyFont="1" applyFill="1" applyAlignment="1">
      <alignment horizontal="left"/>
    </xf>
    <xf numFmtId="0" fontId="0" fillId="0" borderId="2" xfId="0" applyBorder="1"/>
    <xf numFmtId="0" fontId="9" fillId="20" borderId="0" xfId="0" applyFont="1" applyFill="1" applyAlignment="1">
      <alignment vertical="center"/>
    </xf>
    <xf numFmtId="0" fontId="0" fillId="20" borderId="0" xfId="0" applyFill="1"/>
    <xf numFmtId="0" fontId="0" fillId="21" borderId="0" xfId="0" applyFill="1"/>
    <xf numFmtId="0" fontId="9" fillId="0" borderId="0" xfId="0" applyFont="1"/>
    <xf numFmtId="0" fontId="6" fillId="19" borderId="3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top"/>
    </xf>
    <xf numFmtId="0" fontId="9" fillId="12" borderId="3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6" fillId="7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5" fillId="18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9" fillId="15" borderId="11" xfId="0" applyFont="1" applyFill="1" applyBorder="1" applyAlignment="1">
      <alignment horizontal="center" vertical="center"/>
    </xf>
    <xf numFmtId="0" fontId="9" fillId="16" borderId="12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left" vertical="top" wrapText="1"/>
    </xf>
    <xf numFmtId="0" fontId="9" fillId="12" borderId="0" xfId="0" applyFont="1" applyFill="1" applyAlignment="1">
      <alignment horizontal="left" vertical="top" wrapText="1"/>
    </xf>
    <xf numFmtId="0" fontId="9" fillId="12" borderId="15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horizontal="center" vertical="center"/>
    </xf>
    <xf numFmtId="0" fontId="0" fillId="8" borderId="8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13" borderId="10" xfId="0" applyFont="1" applyFill="1" applyBorder="1" applyAlignment="1">
      <alignment horizontal="center"/>
    </xf>
    <xf numFmtId="0" fontId="9" fillId="16" borderId="11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 wrapText="1"/>
    </xf>
    <xf numFmtId="0" fontId="16" fillId="12" borderId="0" xfId="0" applyFont="1" applyFill="1" applyAlignment="1">
      <alignment horizontal="center" vertical="center" wrapText="1"/>
    </xf>
    <xf numFmtId="0" fontId="16" fillId="12" borderId="15" xfId="0" applyFont="1" applyFill="1" applyBorder="1" applyAlignment="1">
      <alignment horizontal="center" vertical="center" wrapText="1"/>
    </xf>
    <xf numFmtId="0" fontId="11" fillId="1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12" borderId="20" xfId="0" applyFont="1" applyFill="1" applyBorder="1" applyAlignment="1">
      <alignment horizontal="left" vertical="top" wrapText="1"/>
    </xf>
    <xf numFmtId="0" fontId="12" fillId="12" borderId="2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DAE3F3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E2F0D9"/>
      <rgbColor rgb="FFFFD966"/>
      <rgbColor rgb="FFB4C7E7"/>
      <rgbColor rgb="FFF4B183"/>
      <rgbColor rgb="FFD9D9D9"/>
      <rgbColor rgb="FFF8CBAD"/>
      <rgbColor rgb="FF4472C4"/>
      <rgbColor rgb="FF33CCCC"/>
      <rgbColor rgb="FF99CC00"/>
      <rgbColor rgb="FFFFC000"/>
      <rgbColor rgb="FFFF9900"/>
      <rgbColor rgb="FFED7D31"/>
      <rgbColor rgb="FF767171"/>
      <rgbColor rgb="FF8B8B8B"/>
      <rgbColor rgb="FF003366"/>
      <rgbColor rgb="FF339966"/>
      <rgbColor rgb="FF003300"/>
      <rgbColor rgb="FF333300"/>
      <rgbColor rgb="FFC55A11"/>
      <rgbColor rgb="FF993366"/>
      <rgbColor rgb="FF2F5597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600" b="1" u="none" strike="noStrike" spc="119">
                <a:solidFill>
                  <a:srgbClr val="595959"/>
                </a:solidFill>
                <a:uFillTx/>
                <a:latin typeface="Calibri"/>
              </a:rPr>
              <a:t>YTD Calls By Hour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800" b="0" u="none" strike="noStrike">
                    <a:solidFill>
                      <a:srgbClr val="80808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YTD!$M$4:$M$27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YTD!$N$4:$N$27</c:f>
              <c:numCache>
                <c:formatCode>General</c:formatCode>
                <c:ptCount val="24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15</c:v>
                </c:pt>
                <c:pt idx="8">
                  <c:v>9</c:v>
                </c:pt>
                <c:pt idx="9">
                  <c:v>9</c:v>
                </c:pt>
                <c:pt idx="10">
                  <c:v>11</c:v>
                </c:pt>
                <c:pt idx="11">
                  <c:v>30</c:v>
                </c:pt>
                <c:pt idx="12">
                  <c:v>4</c:v>
                </c:pt>
                <c:pt idx="13">
                  <c:v>7</c:v>
                </c:pt>
                <c:pt idx="14">
                  <c:v>18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10</c:v>
                </c:pt>
                <c:pt idx="19">
                  <c:v>13</c:v>
                </c:pt>
                <c:pt idx="20">
                  <c:v>10</c:v>
                </c:pt>
                <c:pt idx="21">
                  <c:v>13</c:v>
                </c:pt>
                <c:pt idx="22">
                  <c:v>14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A-491B-924F-DF15AEF22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38192829"/>
        <c:axId val="51246148"/>
      </c:barChart>
      <c:catAx>
        <c:axId val="38192829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800" b="0" u="none" strike="noStrike" spc="119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51246148"/>
        <c:crosses val="autoZero"/>
        <c:auto val="1"/>
        <c:lblAlgn val="ctr"/>
        <c:lblOffset val="100"/>
        <c:noMultiLvlLbl val="0"/>
      </c:catAx>
      <c:valAx>
        <c:axId val="512461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192829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0" u="none" strike="noStrike">
                <a:solidFill>
                  <a:srgbClr val="595959"/>
                </a:solidFill>
                <a:uFillTx/>
                <a:latin typeface="Calibri"/>
              </a:rPr>
              <a:t>April Calls by Hour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'04'!$M$4:$M$27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'04'!$N$4:$N$27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1-4120-875F-0C6FA32BC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78215"/>
        <c:axId val="20367910"/>
      </c:barChart>
      <c:catAx>
        <c:axId val="7437821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20367910"/>
        <c:crosses val="autoZero"/>
        <c:auto val="1"/>
        <c:lblAlgn val="ctr"/>
        <c:lblOffset val="100"/>
        <c:noMultiLvlLbl val="0"/>
      </c:catAx>
      <c:valAx>
        <c:axId val="2036791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74378215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0" u="none" strike="noStrike">
                <a:solidFill>
                  <a:srgbClr val="595959"/>
                </a:solidFill>
                <a:uFillTx/>
                <a:latin typeface="Calibri"/>
              </a:rPr>
              <a:t>April Calls by Day of Week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'04'!$M$28:$M$34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'04'!$N$28:$N$34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4-44BC-B28B-8D0D56C06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577159"/>
        <c:axId val="65778565"/>
      </c:barChart>
      <c:catAx>
        <c:axId val="6257715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65778565"/>
        <c:crosses val="autoZero"/>
        <c:auto val="1"/>
        <c:lblAlgn val="ctr"/>
        <c:lblOffset val="100"/>
        <c:noMultiLvlLbl val="0"/>
      </c:catAx>
      <c:valAx>
        <c:axId val="6577856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62577159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0" u="none" strike="noStrike">
                <a:solidFill>
                  <a:srgbClr val="595959"/>
                </a:solidFill>
                <a:uFillTx/>
                <a:latin typeface="Calibri"/>
              </a:rPr>
              <a:t>May Calls by Hour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'05'!$M$4:$M$27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'05'!$N$4:$N$27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C-49BB-AF48-ED1600F38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097343"/>
        <c:axId val="15624368"/>
      </c:barChart>
      <c:catAx>
        <c:axId val="3909734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15624368"/>
        <c:crosses val="autoZero"/>
        <c:auto val="1"/>
        <c:lblAlgn val="ctr"/>
        <c:lblOffset val="100"/>
        <c:noMultiLvlLbl val="0"/>
      </c:catAx>
      <c:valAx>
        <c:axId val="1562436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39097343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0" u="none" strike="noStrike">
                <a:solidFill>
                  <a:srgbClr val="595959"/>
                </a:solidFill>
                <a:uFillTx/>
                <a:latin typeface="Calibri"/>
              </a:rPr>
              <a:t>May Calls by Day of Week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'05'!$M$28:$M$34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'05'!$N$28:$N$34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0-451A-AA84-91E6306C8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61728"/>
        <c:axId val="17353879"/>
      </c:barChart>
      <c:catAx>
        <c:axId val="42561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17353879"/>
        <c:crosses val="autoZero"/>
        <c:auto val="1"/>
        <c:lblAlgn val="ctr"/>
        <c:lblOffset val="100"/>
        <c:noMultiLvlLbl val="0"/>
      </c:catAx>
      <c:valAx>
        <c:axId val="1735387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4256172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0" u="none" strike="noStrike">
                <a:solidFill>
                  <a:srgbClr val="595959"/>
                </a:solidFill>
                <a:uFillTx/>
                <a:latin typeface="Calibri"/>
              </a:rPr>
              <a:t>June Calls by Hour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'06'!$M$4:$M$27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'06'!$N$4:$N$27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6-47A5-8AF0-DF3CF110E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066076"/>
        <c:axId val="23265002"/>
      </c:barChart>
      <c:catAx>
        <c:axId val="830660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23265002"/>
        <c:crosses val="autoZero"/>
        <c:auto val="1"/>
        <c:lblAlgn val="ctr"/>
        <c:lblOffset val="100"/>
        <c:noMultiLvlLbl val="0"/>
      </c:catAx>
      <c:valAx>
        <c:axId val="2326500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8306607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0" u="none" strike="noStrike">
                <a:solidFill>
                  <a:srgbClr val="595959"/>
                </a:solidFill>
                <a:uFillTx/>
                <a:latin typeface="Calibri"/>
              </a:rPr>
              <a:t>June Calls By Day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'06'!$M$28:$M$34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'06'!$N$28:$N$34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C-42DB-B7B0-F23F6A59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99652"/>
        <c:axId val="7823208"/>
      </c:barChart>
      <c:catAx>
        <c:axId val="366996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7823208"/>
        <c:crosses val="autoZero"/>
        <c:auto val="1"/>
        <c:lblAlgn val="ctr"/>
        <c:lblOffset val="100"/>
        <c:noMultiLvlLbl val="0"/>
      </c:catAx>
      <c:valAx>
        <c:axId val="782320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3669965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0" u="none" strike="noStrike">
                <a:solidFill>
                  <a:srgbClr val="595959"/>
                </a:solidFill>
                <a:uFillTx/>
                <a:latin typeface="Calibri"/>
              </a:rPr>
              <a:t>July 2024 By the hour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'07'!$M$4:$M$27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'07'!$N$4:$N$27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B-4244-BF5C-828EBB98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8564"/>
        <c:axId val="50457442"/>
      </c:barChart>
      <c:catAx>
        <c:axId val="39885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50457442"/>
        <c:crosses val="autoZero"/>
        <c:auto val="1"/>
        <c:lblAlgn val="ctr"/>
        <c:lblOffset val="100"/>
        <c:noMultiLvlLbl val="0"/>
      </c:catAx>
      <c:valAx>
        <c:axId val="5045744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3988564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0" u="none" strike="noStrike">
                <a:solidFill>
                  <a:srgbClr val="595959"/>
                </a:solidFill>
                <a:uFillTx/>
                <a:latin typeface="Calibri"/>
              </a:rPr>
              <a:t>July 2024 By the Day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'07'!$M$28:$M$34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'07'!$N$28:$N$34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B-4A88-AA76-203DDA685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496435"/>
        <c:axId val="75094210"/>
      </c:barChart>
      <c:catAx>
        <c:axId val="3449643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75094210"/>
        <c:crosses val="autoZero"/>
        <c:auto val="1"/>
        <c:lblAlgn val="ctr"/>
        <c:lblOffset val="100"/>
        <c:noMultiLvlLbl val="0"/>
      </c:catAx>
      <c:valAx>
        <c:axId val="7509421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34496435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0" u="none" strike="noStrike">
                <a:solidFill>
                  <a:srgbClr val="595959"/>
                </a:solidFill>
                <a:uFillTx/>
                <a:latin typeface="Calibri"/>
              </a:rPr>
              <a:t>August Calls by Time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'08'!$M$4:$M$27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'08'!$N$4:$N$27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7-4A7E-8CDA-BA8741727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81864"/>
        <c:axId val="36738781"/>
      </c:barChart>
      <c:catAx>
        <c:axId val="80581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36738781"/>
        <c:crosses val="autoZero"/>
        <c:auto val="1"/>
        <c:lblAlgn val="ctr"/>
        <c:lblOffset val="100"/>
        <c:noMultiLvlLbl val="0"/>
      </c:catAx>
      <c:valAx>
        <c:axId val="3673878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80581864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0" u="none" strike="noStrike">
                <a:solidFill>
                  <a:srgbClr val="595959"/>
                </a:solidFill>
                <a:uFillTx/>
                <a:latin typeface="Calibri"/>
              </a:rPr>
              <a:t>August Calls by Day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'08'!$M$28:$M$34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'08'!$N$28:$N$34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0-4257-833C-236A4763C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18058"/>
        <c:axId val="32532792"/>
      </c:barChart>
      <c:catAx>
        <c:axId val="292180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32532792"/>
        <c:crosses val="autoZero"/>
        <c:auto val="1"/>
        <c:lblAlgn val="ctr"/>
        <c:lblOffset val="100"/>
        <c:noMultiLvlLbl val="0"/>
      </c:catAx>
      <c:valAx>
        <c:axId val="3253279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2921805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600" b="1" u="none" strike="noStrike" spc="119">
                <a:solidFill>
                  <a:srgbClr val="595959"/>
                </a:solidFill>
                <a:uFillTx/>
                <a:latin typeface="Calibri"/>
              </a:rPr>
              <a:t>YTD Calls by Day of Week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800" b="0" u="none" strike="noStrike">
                    <a:solidFill>
                      <a:srgbClr val="80808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YTD!$M$28:$M$34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YTD!$N$28:$N$34</c:f>
              <c:numCache>
                <c:formatCode>General</c:formatCode>
                <c:ptCount val="7"/>
                <c:pt idx="0">
                  <c:v>46</c:v>
                </c:pt>
                <c:pt idx="1">
                  <c:v>49</c:v>
                </c:pt>
                <c:pt idx="2">
                  <c:v>55</c:v>
                </c:pt>
                <c:pt idx="3">
                  <c:v>37</c:v>
                </c:pt>
                <c:pt idx="4">
                  <c:v>52</c:v>
                </c:pt>
                <c:pt idx="5">
                  <c:v>51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9-4779-9BCB-5F21FE289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99942493"/>
        <c:axId val="67202444"/>
      </c:barChart>
      <c:catAx>
        <c:axId val="9994249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800" b="0" u="none" strike="noStrike" spc="119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67202444"/>
        <c:crosses val="autoZero"/>
        <c:auto val="1"/>
        <c:lblAlgn val="ctr"/>
        <c:lblOffset val="100"/>
        <c:noMultiLvlLbl val="0"/>
      </c:catAx>
      <c:valAx>
        <c:axId val="672024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9942493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September</a:t>
            </a:r>
            <a:r>
              <a:rPr lang="en-US" baseline="0"/>
              <a:t> - Calls by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'09'!$M$4:$M$27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'09'!$N$4:$N$27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C-4887-B619-94B89EFFE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7439312"/>
        <c:axId val="1017442192"/>
      </c:barChart>
      <c:catAx>
        <c:axId val="101743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442192"/>
        <c:crosses val="autoZero"/>
        <c:auto val="1"/>
        <c:lblAlgn val="ctr"/>
        <c:lblOffset val="100"/>
        <c:noMultiLvlLbl val="0"/>
      </c:catAx>
      <c:valAx>
        <c:axId val="101744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43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Calls by Day of Week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'09'!$M$28:$M$34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'09'!$N$28:$N$34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6-4716-9853-EA004D4C2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1455680"/>
        <c:axId val="1131440320"/>
      </c:barChart>
      <c:catAx>
        <c:axId val="113145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40320"/>
        <c:crosses val="autoZero"/>
        <c:auto val="1"/>
        <c:lblAlgn val="ctr"/>
        <c:lblOffset val="100"/>
        <c:noMultiLvlLbl val="0"/>
      </c:catAx>
      <c:valAx>
        <c:axId val="1131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5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October 2024</a:t>
            </a:r>
            <a:r>
              <a:rPr lang="en-US" baseline="0"/>
              <a:t> Calls by Hour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'10'!$N$4:$N$27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777-BC4E-82D104EF1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798448"/>
        <c:axId val="132807088"/>
      </c:barChart>
      <c:catAx>
        <c:axId val="13279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07088"/>
        <c:crosses val="autoZero"/>
        <c:auto val="1"/>
        <c:lblAlgn val="ctr"/>
        <c:lblOffset val="100"/>
        <c:noMultiLvlLbl val="0"/>
      </c:catAx>
      <c:valAx>
        <c:axId val="13280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9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October 2024 Calls</a:t>
            </a:r>
            <a:r>
              <a:rPr lang="en-US" baseline="0"/>
              <a:t> by Day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'10'!$N$28:$N$34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9A3-84D3-83EF26246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794608"/>
        <c:axId val="132804208"/>
      </c:barChart>
      <c:catAx>
        <c:axId val="13279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04208"/>
        <c:crosses val="autoZero"/>
        <c:auto val="1"/>
        <c:lblAlgn val="ctr"/>
        <c:lblOffset val="100"/>
        <c:noMultiLvlLbl val="0"/>
      </c:catAx>
      <c:valAx>
        <c:axId val="13280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9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November 2024 Calls by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'11'!$M$4:$M$27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'11'!$N$4:$N$27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8-4452-AAB8-C19E81E2A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776512"/>
        <c:axId val="1552766432"/>
      </c:barChart>
      <c:catAx>
        <c:axId val="155277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766432"/>
        <c:crosses val="autoZero"/>
        <c:auto val="1"/>
        <c:lblAlgn val="ctr"/>
        <c:lblOffset val="100"/>
        <c:noMultiLvlLbl val="0"/>
      </c:catAx>
      <c:valAx>
        <c:axId val="155276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77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November 2024 Calls by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'11'!$N$28:$N$34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E-4ECE-86FD-1B8EE0FB3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485200"/>
        <c:axId val="594478960"/>
      </c:barChart>
      <c:catAx>
        <c:axId val="5944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78960"/>
        <c:crosses val="autoZero"/>
        <c:auto val="1"/>
        <c:lblAlgn val="ctr"/>
        <c:lblOffset val="100"/>
        <c:noMultiLvlLbl val="0"/>
      </c:catAx>
      <c:valAx>
        <c:axId val="59447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8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December</a:t>
            </a:r>
            <a:r>
              <a:rPr lang="en-US" baseline="0"/>
              <a:t> 2024 Calls by Hour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'12'!$M$4:$M$27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'12'!$N$4:$N$27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A-477A-B1C6-D8154C23C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7870991"/>
        <c:axId val="1486514223"/>
      </c:barChart>
      <c:catAx>
        <c:axId val="1497870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6514223"/>
        <c:crosses val="autoZero"/>
        <c:auto val="1"/>
        <c:lblAlgn val="ctr"/>
        <c:lblOffset val="100"/>
        <c:noMultiLvlLbl val="0"/>
      </c:catAx>
      <c:valAx>
        <c:axId val="1486514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870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Calls by</a:t>
            </a:r>
            <a:r>
              <a:rPr lang="en-US" baseline="0"/>
              <a:t> Days of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'12'!$M$28:$M$34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'12'!$N$28:$N$34</c:f>
              <c:numCache>
                <c:formatCode>General</c:formatCode>
                <c:ptCount val="7"/>
                <c:pt idx="0">
                  <c:v>15</c:v>
                </c:pt>
                <c:pt idx="1">
                  <c:v>10</c:v>
                </c:pt>
                <c:pt idx="2">
                  <c:v>12</c:v>
                </c:pt>
                <c:pt idx="3">
                  <c:v>9</c:v>
                </c:pt>
                <c:pt idx="4">
                  <c:v>10</c:v>
                </c:pt>
                <c:pt idx="5">
                  <c:v>18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9-4874-8758-B36761E0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7956591"/>
        <c:axId val="1497953711"/>
      </c:barChart>
      <c:catAx>
        <c:axId val="1497956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953711"/>
        <c:crosses val="autoZero"/>
        <c:auto val="1"/>
        <c:lblAlgn val="ctr"/>
        <c:lblOffset val="100"/>
        <c:noMultiLvlLbl val="0"/>
      </c:catAx>
      <c:valAx>
        <c:axId val="149795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95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YTD</a:t>
            </a:r>
            <a:r>
              <a:rPr lang="en-US" baseline="0"/>
              <a:t>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YTD!$T$3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YTD!$S$4:$S$15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YTD!$T$4:$T$15</c:f>
              <c:numCache>
                <c:formatCode>General</c:formatCode>
                <c:ptCount val="12"/>
                <c:pt idx="0">
                  <c:v>69</c:v>
                </c:pt>
                <c:pt idx="1">
                  <c:v>68</c:v>
                </c:pt>
                <c:pt idx="2">
                  <c:v>70</c:v>
                </c:pt>
                <c:pt idx="3">
                  <c:v>61</c:v>
                </c:pt>
                <c:pt idx="4">
                  <c:v>89</c:v>
                </c:pt>
                <c:pt idx="5">
                  <c:v>77</c:v>
                </c:pt>
                <c:pt idx="6">
                  <c:v>94</c:v>
                </c:pt>
                <c:pt idx="7">
                  <c:v>88</c:v>
                </c:pt>
                <c:pt idx="8">
                  <c:v>85</c:v>
                </c:pt>
                <c:pt idx="9">
                  <c:v>70</c:v>
                </c:pt>
                <c:pt idx="10">
                  <c:v>67</c:v>
                </c:pt>
                <c:pt idx="1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2-47C8-9A7F-5ACBAC9C65C1}"/>
            </c:ext>
          </c:extLst>
        </c:ser>
        <c:ser>
          <c:idx val="1"/>
          <c:order val="1"/>
          <c:tx>
            <c:strRef>
              <c:f>YTD!$U$3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YTD!$S$4:$S$15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YTD!$U$4:$U$15</c:f>
              <c:numCache>
                <c:formatCode>General</c:formatCode>
                <c:ptCount val="12"/>
                <c:pt idx="0">
                  <c:v>101</c:v>
                </c:pt>
                <c:pt idx="1">
                  <c:v>62</c:v>
                </c:pt>
                <c:pt idx="2">
                  <c:v>66</c:v>
                </c:pt>
                <c:pt idx="3">
                  <c:v>84</c:v>
                </c:pt>
                <c:pt idx="4">
                  <c:v>80</c:v>
                </c:pt>
                <c:pt idx="5">
                  <c:v>97</c:v>
                </c:pt>
                <c:pt idx="6">
                  <c:v>95</c:v>
                </c:pt>
                <c:pt idx="7">
                  <c:v>114</c:v>
                </c:pt>
                <c:pt idx="8">
                  <c:v>90</c:v>
                </c:pt>
                <c:pt idx="9">
                  <c:v>92</c:v>
                </c:pt>
                <c:pt idx="10">
                  <c:v>68</c:v>
                </c:pt>
                <c:pt idx="1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2-47C8-9A7F-5ACBAC9C65C1}"/>
            </c:ext>
          </c:extLst>
        </c:ser>
        <c:ser>
          <c:idx val="2"/>
          <c:order val="2"/>
          <c:tx>
            <c:strRef>
              <c:f>YTD!$V$3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YTD!$S$4:$S$15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YTD!$V$4:$V$15</c:f>
              <c:numCache>
                <c:formatCode>General</c:formatCode>
                <c:ptCount val="12"/>
                <c:pt idx="0">
                  <c:v>79</c:v>
                </c:pt>
                <c:pt idx="1">
                  <c:v>79</c:v>
                </c:pt>
                <c:pt idx="2">
                  <c:v>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32-47C8-9A7F-5ACBAC9C6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5125360"/>
        <c:axId val="1695123920"/>
      </c:barChart>
      <c:catAx>
        <c:axId val="169512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123920"/>
        <c:crosses val="autoZero"/>
        <c:auto val="1"/>
        <c:lblAlgn val="ctr"/>
        <c:lblOffset val="100"/>
        <c:noMultiLvlLbl val="0"/>
      </c:catAx>
      <c:valAx>
        <c:axId val="169512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12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600" b="1" u="none" strike="noStrike" spc="119">
                <a:solidFill>
                  <a:srgbClr val="595959"/>
                </a:solidFill>
                <a:uFillTx/>
                <a:latin typeface="Calibri"/>
              </a:rPr>
              <a:t>Calls by Hour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800" b="0" u="none" strike="noStrike">
                    <a:solidFill>
                      <a:srgbClr val="80808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'01'!$M$4:$M$27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'01'!$N$4:$N$27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16</c:v>
                </c:pt>
                <c:pt idx="12">
                  <c:v>0</c:v>
                </c:pt>
                <c:pt idx="13">
                  <c:v>3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B-40E3-A3C7-436B2293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9158503"/>
        <c:axId val="1574387"/>
      </c:barChart>
      <c:catAx>
        <c:axId val="4915850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800" b="0" u="none" strike="noStrike" spc="119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1574387"/>
        <c:crosses val="autoZero"/>
        <c:auto val="1"/>
        <c:lblAlgn val="ctr"/>
        <c:lblOffset val="100"/>
        <c:noMultiLvlLbl val="0"/>
      </c:catAx>
      <c:valAx>
        <c:axId val="15743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158503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600" b="1" u="none" strike="noStrike" spc="119">
                <a:solidFill>
                  <a:srgbClr val="595959"/>
                </a:solidFill>
                <a:uFillTx/>
                <a:latin typeface="Calibri"/>
              </a:rPr>
              <a:t>Calls BY DAY OF WEEK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800" b="0" u="none" strike="noStrike">
                    <a:solidFill>
                      <a:srgbClr val="80808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'01'!$N$28:$N$34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14</c:v>
                </c:pt>
                <c:pt idx="3">
                  <c:v>20</c:v>
                </c:pt>
                <c:pt idx="4">
                  <c:v>9</c:v>
                </c:pt>
                <c:pt idx="5">
                  <c:v>15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6-489C-984D-0CA5B85FC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7919827"/>
        <c:axId val="36508439"/>
      </c:barChart>
      <c:catAx>
        <c:axId val="57919827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800" b="0" u="none" strike="noStrike" spc="119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36508439"/>
        <c:crosses val="autoZero"/>
        <c:auto val="1"/>
        <c:lblAlgn val="ctr"/>
        <c:lblOffset val="100"/>
        <c:noMultiLvlLbl val="0"/>
      </c:catAx>
      <c:valAx>
        <c:axId val="36508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919827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600" b="1" u="none" strike="noStrike" spc="119">
                <a:solidFill>
                  <a:srgbClr val="595959"/>
                </a:solidFill>
                <a:uFillTx/>
                <a:latin typeface="Calibri"/>
              </a:rPr>
              <a:t>Calls by Day of Week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800" b="0" u="none" strike="noStrike">
                    <a:solidFill>
                      <a:srgbClr val="80808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'02'!$M$28:$M$34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'02'!$N$28:$N$34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16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E-4361-AF2A-B5997ECEB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85441645"/>
        <c:axId val="42493902"/>
      </c:barChart>
      <c:catAx>
        <c:axId val="85441645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800" b="0" u="none" strike="noStrike" spc="119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42493902"/>
        <c:crosses val="autoZero"/>
        <c:auto val="1"/>
        <c:lblAlgn val="ctr"/>
        <c:lblOffset val="100"/>
        <c:noMultiLvlLbl val="0"/>
      </c:catAx>
      <c:valAx>
        <c:axId val="4249390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441645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600" b="1" u="none" strike="noStrike" spc="119">
                <a:solidFill>
                  <a:srgbClr val="595959"/>
                </a:solidFill>
                <a:uFillTx/>
                <a:latin typeface="Calibri"/>
              </a:rPr>
              <a:t>Calls by Hour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800" b="0" u="none" strike="noStrike">
                    <a:solidFill>
                      <a:srgbClr val="80808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'02'!$M$4:$M$27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'02'!$N$4:$N$27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2</c:v>
                </c:pt>
                <c:pt idx="17">
                  <c:v>8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D-498E-B2B1-5E5FABBF9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9124912"/>
        <c:axId val="64182763"/>
      </c:barChart>
      <c:catAx>
        <c:axId val="49124912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800" b="0" u="none" strike="noStrike" spc="119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64182763"/>
        <c:crosses val="autoZero"/>
        <c:auto val="1"/>
        <c:lblAlgn val="ctr"/>
        <c:lblOffset val="100"/>
        <c:noMultiLvlLbl val="0"/>
      </c:catAx>
      <c:valAx>
        <c:axId val="641827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12491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1" u="none" strike="noStrike">
                <a:solidFill>
                  <a:srgbClr val="595959"/>
                </a:solidFill>
                <a:uFillTx/>
                <a:latin typeface="Calibri"/>
              </a:rPr>
              <a:t>March Calls By Day of Week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'03'!$M$28:$M$34</c:f>
              <c:strCache>
                <c:ptCount val="7"/>
                <c:pt idx="0">
                  <c:v>u</c:v>
                </c:pt>
                <c:pt idx="1">
                  <c:v>m</c:v>
                </c:pt>
                <c:pt idx="2">
                  <c:v>t</c:v>
                </c:pt>
                <c:pt idx="3">
                  <c:v>w</c:v>
                </c:pt>
                <c:pt idx="4">
                  <c:v>r</c:v>
                </c:pt>
                <c:pt idx="5">
                  <c:v>f</c:v>
                </c:pt>
                <c:pt idx="6">
                  <c:v>s</c:v>
                </c:pt>
              </c:strCache>
            </c:strRef>
          </c:cat>
          <c:val>
            <c:numRef>
              <c:f>'03'!$N$28:$N$34</c:f>
              <c:numCache>
                <c:formatCode>General</c:formatCode>
                <c:ptCount val="7"/>
                <c:pt idx="0">
                  <c:v>15</c:v>
                </c:pt>
                <c:pt idx="1">
                  <c:v>10</c:v>
                </c:pt>
                <c:pt idx="2">
                  <c:v>17</c:v>
                </c:pt>
                <c:pt idx="3">
                  <c:v>13</c:v>
                </c:pt>
                <c:pt idx="4">
                  <c:v>9</c:v>
                </c:pt>
                <c:pt idx="5">
                  <c:v>11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0-408C-BAD4-B08319ED1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688442"/>
        <c:axId val="10936584"/>
      </c:barChart>
      <c:catAx>
        <c:axId val="9668844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10936584"/>
        <c:crosses val="autoZero"/>
        <c:auto val="1"/>
        <c:lblAlgn val="ctr"/>
        <c:lblOffset val="100"/>
        <c:noMultiLvlLbl val="0"/>
      </c:catAx>
      <c:valAx>
        <c:axId val="1093658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9668844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en-US" sz="1400" b="1" u="none" strike="noStrike">
                <a:solidFill>
                  <a:srgbClr val="595959"/>
                </a:solidFill>
                <a:uFillTx/>
                <a:latin typeface="Calibri"/>
              </a:rPr>
              <a:t>March Calls By Hour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'03'!$M$4:$M$27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'03'!$N$4:$N$27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2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0-4916-9295-48A421A46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13057"/>
        <c:axId val="44136183"/>
      </c:barChart>
      <c:catAx>
        <c:axId val="8491305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44136183"/>
        <c:crosses val="autoZero"/>
        <c:auto val="1"/>
        <c:lblAlgn val="ctr"/>
        <c:lblOffset val="100"/>
        <c:noMultiLvlLbl val="0"/>
      </c:catAx>
      <c:valAx>
        <c:axId val="4413618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u="none" strike="noStrike">
                <a:solidFill>
                  <a:srgbClr val="595959"/>
                </a:solidFill>
                <a:uFillTx/>
                <a:latin typeface="Calibri"/>
              </a:defRPr>
            </a:pPr>
            <a:endParaRPr lang="en-US"/>
          </a:p>
        </c:txPr>
        <c:crossAx val="84913057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187635</xdr:colOff>
      <xdr:row>0</xdr:row>
      <xdr:rowOff>47625</xdr:rowOff>
    </xdr:from>
    <xdr:to>
      <xdr:col>1</xdr:col>
      <xdr:colOff>671835</xdr:colOff>
      <xdr:row>7</xdr:row>
      <xdr:rowOff>150945</xdr:rowOff>
    </xdr:to>
    <xdr:pic>
      <xdr:nvPicPr>
        <xdr:cNvPr id="2" name="Picture 2" descr="new patc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7635" y="47625"/>
          <a:ext cx="1198575" cy="14368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161925</xdr:colOff>
      <xdr:row>1</xdr:row>
      <xdr:rowOff>185880</xdr:rowOff>
    </xdr:from>
    <xdr:to>
      <xdr:col>24</xdr:col>
      <xdr:colOff>504826</xdr:colOff>
      <xdr:row>14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41264</xdr:colOff>
      <xdr:row>2</xdr:row>
      <xdr:rowOff>7490</xdr:rowOff>
    </xdr:from>
    <xdr:to>
      <xdr:col>17</xdr:col>
      <xdr:colOff>133349</xdr:colOff>
      <xdr:row>14</xdr:row>
      <xdr:rowOff>167789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66675</xdr:colOff>
      <xdr:row>15</xdr:row>
      <xdr:rowOff>94150</xdr:rowOff>
    </xdr:from>
    <xdr:to>
      <xdr:col>24</xdr:col>
      <xdr:colOff>533400</xdr:colOff>
      <xdr:row>33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FCF5371-FCF9-F867-FDCF-7B7DEADA1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120960</xdr:colOff>
      <xdr:row>0</xdr:row>
      <xdr:rowOff>0</xdr:rowOff>
    </xdr:from>
    <xdr:to>
      <xdr:col>1</xdr:col>
      <xdr:colOff>605160</xdr:colOff>
      <xdr:row>7</xdr:row>
      <xdr:rowOff>103320</xdr:rowOff>
    </xdr:to>
    <xdr:pic>
      <xdr:nvPicPr>
        <xdr:cNvPr id="28" name="Picture 2" descr="new patch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960" y="0"/>
          <a:ext cx="1239120" cy="14367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11</xdr:col>
      <xdr:colOff>90920</xdr:colOff>
      <xdr:row>2</xdr:row>
      <xdr:rowOff>83127</xdr:rowOff>
    </xdr:from>
    <xdr:to>
      <xdr:col>19</xdr:col>
      <xdr:colOff>160193</xdr:colOff>
      <xdr:row>16</xdr:row>
      <xdr:rowOff>159327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51F8FB-077A-286F-5DC0-C164FD34EC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121227</xdr:colOff>
      <xdr:row>17</xdr:row>
      <xdr:rowOff>117764</xdr:rowOff>
    </xdr:from>
    <xdr:to>
      <xdr:col>19</xdr:col>
      <xdr:colOff>190500</xdr:colOff>
      <xdr:row>32</xdr:row>
      <xdr:rowOff>3464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B4E835-4DE0-F636-4DFC-DDABC21C0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120960</xdr:colOff>
      <xdr:row>0</xdr:row>
      <xdr:rowOff>0</xdr:rowOff>
    </xdr:from>
    <xdr:to>
      <xdr:col>1</xdr:col>
      <xdr:colOff>605160</xdr:colOff>
      <xdr:row>7</xdr:row>
      <xdr:rowOff>103320</xdr:rowOff>
    </xdr:to>
    <xdr:pic>
      <xdr:nvPicPr>
        <xdr:cNvPr id="29" name="Picture 2" descr="new patch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960" y="0"/>
          <a:ext cx="1239120" cy="14367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11</xdr:col>
      <xdr:colOff>99579</xdr:colOff>
      <xdr:row>2</xdr:row>
      <xdr:rowOff>117764</xdr:rowOff>
    </xdr:from>
    <xdr:to>
      <xdr:col>19</xdr:col>
      <xdr:colOff>168852</xdr:colOff>
      <xdr:row>17</xdr:row>
      <xdr:rowOff>3464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3F5A63-2B1D-8EAB-703A-D8321FF5C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151534</xdr:colOff>
      <xdr:row>17</xdr:row>
      <xdr:rowOff>178378</xdr:rowOff>
    </xdr:from>
    <xdr:to>
      <xdr:col>19</xdr:col>
      <xdr:colOff>220807</xdr:colOff>
      <xdr:row>32</xdr:row>
      <xdr:rowOff>12123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98610E-2AB4-F8FE-B83C-53FDD8A36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120960</xdr:colOff>
      <xdr:row>0</xdr:row>
      <xdr:rowOff>0</xdr:rowOff>
    </xdr:from>
    <xdr:to>
      <xdr:col>1</xdr:col>
      <xdr:colOff>605160</xdr:colOff>
      <xdr:row>7</xdr:row>
      <xdr:rowOff>103320</xdr:rowOff>
    </xdr:to>
    <xdr:pic>
      <xdr:nvPicPr>
        <xdr:cNvPr id="30" name="Picture 2" descr="new patch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960" y="0"/>
          <a:ext cx="1239120" cy="14367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11</xdr:col>
      <xdr:colOff>134215</xdr:colOff>
      <xdr:row>2</xdr:row>
      <xdr:rowOff>152401</xdr:rowOff>
    </xdr:from>
    <xdr:to>
      <xdr:col>19</xdr:col>
      <xdr:colOff>203488</xdr:colOff>
      <xdr:row>17</xdr:row>
      <xdr:rowOff>38101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F52AE4-2C61-2C4E-6DC4-10F6EED292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151533</xdr:colOff>
      <xdr:row>18</xdr:row>
      <xdr:rowOff>22514</xdr:rowOff>
    </xdr:from>
    <xdr:to>
      <xdr:col>19</xdr:col>
      <xdr:colOff>220806</xdr:colOff>
      <xdr:row>32</xdr:row>
      <xdr:rowOff>46759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2DE5BE-2086-6D85-D5DC-DC8E0F2941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120960</xdr:colOff>
      <xdr:row>0</xdr:row>
      <xdr:rowOff>0</xdr:rowOff>
    </xdr:from>
    <xdr:to>
      <xdr:col>1</xdr:col>
      <xdr:colOff>605160</xdr:colOff>
      <xdr:row>7</xdr:row>
      <xdr:rowOff>103320</xdr:rowOff>
    </xdr:to>
    <xdr:pic>
      <xdr:nvPicPr>
        <xdr:cNvPr id="31" name="Picture 2" descr="new patch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960" y="0"/>
          <a:ext cx="1239120" cy="14367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11</xdr:col>
      <xdr:colOff>229466</xdr:colOff>
      <xdr:row>2</xdr:row>
      <xdr:rowOff>100446</xdr:rowOff>
    </xdr:from>
    <xdr:to>
      <xdr:col>19</xdr:col>
      <xdr:colOff>298739</xdr:colOff>
      <xdr:row>16</xdr:row>
      <xdr:rowOff>176646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5FD721-44BA-75F2-CA89-7FD0E7692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233796</xdr:colOff>
      <xdr:row>17</xdr:row>
      <xdr:rowOff>74469</xdr:rowOff>
    </xdr:from>
    <xdr:to>
      <xdr:col>19</xdr:col>
      <xdr:colOff>303069</xdr:colOff>
      <xdr:row>31</xdr:row>
      <xdr:rowOff>98714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718DFB-2BAC-4AC8-6FB1-9DB4798F0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171720</xdr:colOff>
      <xdr:row>0</xdr:row>
      <xdr:rowOff>47520</xdr:rowOff>
    </xdr:from>
    <xdr:to>
      <xdr:col>1</xdr:col>
      <xdr:colOff>569880</xdr:colOff>
      <xdr:row>7</xdr:row>
      <xdr:rowOff>141840</xdr:rowOff>
    </xdr:to>
    <xdr:pic>
      <xdr:nvPicPr>
        <xdr:cNvPr id="4" name="Picture 2" descr="new patch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1720" y="47520"/>
          <a:ext cx="1153080" cy="1427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19080</xdr:colOff>
      <xdr:row>2</xdr:row>
      <xdr:rowOff>42840</xdr:rowOff>
    </xdr:from>
    <xdr:to>
      <xdr:col>18</xdr:col>
      <xdr:colOff>523440</xdr:colOff>
      <xdr:row>16</xdr:row>
      <xdr:rowOff>118800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54525</xdr:colOff>
      <xdr:row>17</xdr:row>
      <xdr:rowOff>149445</xdr:rowOff>
    </xdr:from>
    <xdr:to>
      <xdr:col>19</xdr:col>
      <xdr:colOff>15285</xdr:colOff>
      <xdr:row>32</xdr:row>
      <xdr:rowOff>34905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120960</xdr:colOff>
      <xdr:row>0</xdr:row>
      <xdr:rowOff>0</xdr:rowOff>
    </xdr:from>
    <xdr:to>
      <xdr:col>1</xdr:col>
      <xdr:colOff>605160</xdr:colOff>
      <xdr:row>7</xdr:row>
      <xdr:rowOff>103320</xdr:rowOff>
    </xdr:to>
    <xdr:pic>
      <xdr:nvPicPr>
        <xdr:cNvPr id="7" name="Picture 2" descr="new patch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960" y="0"/>
          <a:ext cx="1239120" cy="143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63720</xdr:colOff>
      <xdr:row>18</xdr:row>
      <xdr:rowOff>24480</xdr:rowOff>
    </xdr:from>
    <xdr:to>
      <xdr:col>18</xdr:col>
      <xdr:colOff>522510</xdr:colOff>
      <xdr:row>32</xdr:row>
      <xdr:rowOff>92820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50400</xdr:colOff>
      <xdr:row>2</xdr:row>
      <xdr:rowOff>23400</xdr:rowOff>
    </xdr:from>
    <xdr:to>
      <xdr:col>18</xdr:col>
      <xdr:colOff>541290</xdr:colOff>
      <xdr:row>16</xdr:row>
      <xdr:rowOff>91740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120960</xdr:colOff>
      <xdr:row>0</xdr:row>
      <xdr:rowOff>0</xdr:rowOff>
    </xdr:from>
    <xdr:to>
      <xdr:col>1</xdr:col>
      <xdr:colOff>605160</xdr:colOff>
      <xdr:row>7</xdr:row>
      <xdr:rowOff>103320</xdr:rowOff>
    </xdr:to>
    <xdr:pic>
      <xdr:nvPicPr>
        <xdr:cNvPr id="10" name="Picture 2" descr="new patch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960" y="0"/>
          <a:ext cx="1239120" cy="143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38880</xdr:colOff>
      <xdr:row>17</xdr:row>
      <xdr:rowOff>22680</xdr:rowOff>
    </xdr:from>
    <xdr:to>
      <xdr:col>19</xdr:col>
      <xdr:colOff>107640</xdr:colOff>
      <xdr:row>31</xdr:row>
      <xdr:rowOff>103680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30240</xdr:colOff>
      <xdr:row>2</xdr:row>
      <xdr:rowOff>13680</xdr:rowOff>
    </xdr:from>
    <xdr:to>
      <xdr:col>19</xdr:col>
      <xdr:colOff>94680</xdr:colOff>
      <xdr:row>16</xdr:row>
      <xdr:rowOff>89640</xdr:rowOff>
    </xdr:to>
    <xdr:graphicFrame macro="">
      <xdr:nvGraphicFramePr>
        <xdr:cNvPr id="12" name="Chart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120960</xdr:colOff>
      <xdr:row>0</xdr:row>
      <xdr:rowOff>0</xdr:rowOff>
    </xdr:from>
    <xdr:to>
      <xdr:col>1</xdr:col>
      <xdr:colOff>605160</xdr:colOff>
      <xdr:row>7</xdr:row>
      <xdr:rowOff>103320</xdr:rowOff>
    </xdr:to>
    <xdr:pic>
      <xdr:nvPicPr>
        <xdr:cNvPr id="13" name="Picture 2" descr="new patch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960" y="0"/>
          <a:ext cx="1239120" cy="143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359280</xdr:colOff>
      <xdr:row>1</xdr:row>
      <xdr:rowOff>178200</xdr:rowOff>
    </xdr:from>
    <xdr:to>
      <xdr:col>19</xdr:col>
      <xdr:colOff>428040</xdr:colOff>
      <xdr:row>16</xdr:row>
      <xdr:rowOff>63720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350640</xdr:colOff>
      <xdr:row>17</xdr:row>
      <xdr:rowOff>117720</xdr:rowOff>
    </xdr:from>
    <xdr:to>
      <xdr:col>19</xdr:col>
      <xdr:colOff>419400</xdr:colOff>
      <xdr:row>32</xdr:row>
      <xdr:rowOff>8280</xdr:rowOff>
    </xdr:to>
    <xdr:graphicFrame macro="">
      <xdr:nvGraphicFramePr>
        <xdr:cNvPr id="15" name="Chart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120960</xdr:colOff>
      <xdr:row>0</xdr:row>
      <xdr:rowOff>0</xdr:rowOff>
    </xdr:from>
    <xdr:to>
      <xdr:col>1</xdr:col>
      <xdr:colOff>605160</xdr:colOff>
      <xdr:row>7</xdr:row>
      <xdr:rowOff>103320</xdr:rowOff>
    </xdr:to>
    <xdr:pic>
      <xdr:nvPicPr>
        <xdr:cNvPr id="16" name="Picture 2" descr="new patch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960" y="0"/>
          <a:ext cx="1239120" cy="143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177480</xdr:colOff>
      <xdr:row>2</xdr:row>
      <xdr:rowOff>57240</xdr:rowOff>
    </xdr:from>
    <xdr:to>
      <xdr:col>19</xdr:col>
      <xdr:colOff>246240</xdr:colOff>
      <xdr:row>16</xdr:row>
      <xdr:rowOff>133200</xdr:rowOff>
    </xdr:to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117000</xdr:colOff>
      <xdr:row>17</xdr:row>
      <xdr:rowOff>91800</xdr:rowOff>
    </xdr:from>
    <xdr:to>
      <xdr:col>19</xdr:col>
      <xdr:colOff>185760</xdr:colOff>
      <xdr:row>31</xdr:row>
      <xdr:rowOff>172800</xdr:rowOff>
    </xdr:to>
    <xdr:graphicFrame macro="">
      <xdr:nvGraphicFramePr>
        <xdr:cNvPr id="18" name="Chart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120960</xdr:colOff>
      <xdr:row>0</xdr:row>
      <xdr:rowOff>0</xdr:rowOff>
    </xdr:from>
    <xdr:to>
      <xdr:col>1</xdr:col>
      <xdr:colOff>605160</xdr:colOff>
      <xdr:row>7</xdr:row>
      <xdr:rowOff>103320</xdr:rowOff>
    </xdr:to>
    <xdr:pic>
      <xdr:nvPicPr>
        <xdr:cNvPr id="19" name="Picture 2" descr="new patch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960" y="0"/>
          <a:ext cx="1239120" cy="143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82440</xdr:colOff>
      <xdr:row>2</xdr:row>
      <xdr:rowOff>57240</xdr:rowOff>
    </xdr:from>
    <xdr:to>
      <xdr:col>19</xdr:col>
      <xdr:colOff>151200</xdr:colOff>
      <xdr:row>16</xdr:row>
      <xdr:rowOff>133200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73440</xdr:colOff>
      <xdr:row>17</xdr:row>
      <xdr:rowOff>91800</xdr:rowOff>
    </xdr:from>
    <xdr:to>
      <xdr:col>19</xdr:col>
      <xdr:colOff>142200</xdr:colOff>
      <xdr:row>31</xdr:row>
      <xdr:rowOff>172800</xdr:rowOff>
    </xdr:to>
    <xdr:graphicFrame macro="">
      <xdr:nvGraphicFramePr>
        <xdr:cNvPr id="21" name="Chart 2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120960</xdr:colOff>
      <xdr:row>0</xdr:row>
      <xdr:rowOff>0</xdr:rowOff>
    </xdr:from>
    <xdr:to>
      <xdr:col>1</xdr:col>
      <xdr:colOff>605160</xdr:colOff>
      <xdr:row>7</xdr:row>
      <xdr:rowOff>103320</xdr:rowOff>
    </xdr:to>
    <xdr:pic>
      <xdr:nvPicPr>
        <xdr:cNvPr id="22" name="Picture 2" descr="new patch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960" y="0"/>
          <a:ext cx="1239120" cy="143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125640</xdr:colOff>
      <xdr:row>1</xdr:row>
      <xdr:rowOff>187200</xdr:rowOff>
    </xdr:from>
    <xdr:to>
      <xdr:col>19</xdr:col>
      <xdr:colOff>194400</xdr:colOff>
      <xdr:row>16</xdr:row>
      <xdr:rowOff>72720</xdr:rowOff>
    </xdr:to>
    <xdr:graphicFrame macro="">
      <xdr:nvGraphicFramePr>
        <xdr:cNvPr id="23" name="Chart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117000</xdr:colOff>
      <xdr:row>17</xdr:row>
      <xdr:rowOff>39960</xdr:rowOff>
    </xdr:from>
    <xdr:to>
      <xdr:col>19</xdr:col>
      <xdr:colOff>185760</xdr:colOff>
      <xdr:row>31</xdr:row>
      <xdr:rowOff>120960</xdr:rowOff>
    </xdr:to>
    <xdr:graphicFrame macro="">
      <xdr:nvGraphicFramePr>
        <xdr:cNvPr id="24" name="Chart 2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120960</xdr:colOff>
      <xdr:row>0</xdr:row>
      <xdr:rowOff>0</xdr:rowOff>
    </xdr:from>
    <xdr:to>
      <xdr:col>1</xdr:col>
      <xdr:colOff>605160</xdr:colOff>
      <xdr:row>7</xdr:row>
      <xdr:rowOff>103320</xdr:rowOff>
    </xdr:to>
    <xdr:pic>
      <xdr:nvPicPr>
        <xdr:cNvPr id="25" name="Picture 2" descr="new patch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960" y="0"/>
          <a:ext cx="1239120" cy="143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171360</xdr:colOff>
      <xdr:row>2</xdr:row>
      <xdr:rowOff>14400</xdr:rowOff>
    </xdr:from>
    <xdr:to>
      <xdr:col>19</xdr:col>
      <xdr:colOff>247320</xdr:colOff>
      <xdr:row>16</xdr:row>
      <xdr:rowOff>90360</xdr:rowOff>
    </xdr:to>
    <xdr:graphicFrame macro="">
      <xdr:nvGraphicFramePr>
        <xdr:cNvPr id="26" name="Chart 1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209520</xdr:colOff>
      <xdr:row>17</xdr:row>
      <xdr:rowOff>90360</xdr:rowOff>
    </xdr:from>
    <xdr:to>
      <xdr:col>19</xdr:col>
      <xdr:colOff>285480</xdr:colOff>
      <xdr:row>31</xdr:row>
      <xdr:rowOff>166320</xdr:rowOff>
    </xdr:to>
    <xdr:graphicFrame macro="">
      <xdr:nvGraphicFramePr>
        <xdr:cNvPr id="27" name="Chart 2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V34"/>
  <sheetViews>
    <sheetView showGridLines="0" view="pageBreakPreview" zoomScaleNormal="100" zoomScaleSheetLayoutView="100" workbookViewId="0">
      <selection activeCell="P3" sqref="P3"/>
    </sheetView>
  </sheetViews>
  <sheetFormatPr defaultColWidth="8.44140625" defaultRowHeight="14.4" x14ac:dyDescent="0.3"/>
  <cols>
    <col min="1" max="1" width="10.77734375" customWidth="1"/>
    <col min="2" max="2" width="12.21875" customWidth="1"/>
    <col min="3" max="12" width="10.77734375" customWidth="1"/>
  </cols>
  <sheetData>
    <row r="1" spans="1:22" ht="15" customHeight="1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1</v>
      </c>
      <c r="N1" s="123"/>
      <c r="O1" s="123"/>
      <c r="P1" s="124">
        <v>2025</v>
      </c>
      <c r="Q1" s="124"/>
      <c r="R1" s="124"/>
      <c r="S1" s="124"/>
    </row>
    <row r="2" spans="1:22" ht="15" customHeight="1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</row>
    <row r="3" spans="1:22" ht="15" customHeight="1" x14ac:dyDescent="0.3">
      <c r="C3" s="122"/>
      <c r="D3" s="122"/>
      <c r="E3" s="122"/>
      <c r="F3" s="122"/>
      <c r="G3" s="122"/>
      <c r="H3" s="122"/>
      <c r="I3" s="122"/>
      <c r="J3" s="122"/>
      <c r="K3" s="122"/>
      <c r="L3" s="1"/>
      <c r="M3" s="1" t="s">
        <v>2</v>
      </c>
      <c r="N3" s="1"/>
      <c r="T3" s="2">
        <v>2023</v>
      </c>
      <c r="U3" s="2">
        <v>2024</v>
      </c>
      <c r="V3" s="2">
        <v>2025</v>
      </c>
    </row>
    <row r="4" spans="1:22" ht="15" customHeight="1" x14ac:dyDescent="0.3">
      <c r="C4" s="122"/>
      <c r="D4" s="122"/>
      <c r="E4" s="122"/>
      <c r="F4" s="122"/>
      <c r="G4" s="122"/>
      <c r="H4" s="122"/>
      <c r="I4" s="122"/>
      <c r="J4" s="122"/>
      <c r="K4" s="122"/>
      <c r="L4" s="1"/>
      <c r="M4" s="1">
        <v>0</v>
      </c>
      <c r="N4" s="3">
        <f>SUM('01'!N4,'02'!N4,'03'!N4,'04'!N4,'05'!N4,'06'!N4,'07'!N4,'08'!N4,'09'!N4,'10'!N4,'11'!N4,'12'!N4)</f>
        <v>9</v>
      </c>
      <c r="S4" s="97" t="s">
        <v>3</v>
      </c>
      <c r="T4" s="97">
        <v>69</v>
      </c>
      <c r="U4" s="97">
        <v>101</v>
      </c>
      <c r="V4" s="97">
        <f>('01'!C10)</f>
        <v>79</v>
      </c>
    </row>
    <row r="5" spans="1:22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1"/>
      <c r="M5" s="1">
        <v>1</v>
      </c>
      <c r="N5" s="3">
        <f>SUM('01'!N5,'02'!N5,'03'!N5,'04'!N5,'05'!N5,'06'!N5,'07'!N5,'08'!N5,'09'!N5,'10'!N5,'11'!N5,'12'!N5)</f>
        <v>5</v>
      </c>
      <c r="S5" s="97" t="s">
        <v>4</v>
      </c>
      <c r="T5" s="97">
        <v>68</v>
      </c>
      <c r="U5" s="97">
        <v>62</v>
      </c>
      <c r="V5" s="97">
        <f>('02'!C10)</f>
        <v>79</v>
      </c>
    </row>
    <row r="6" spans="1:22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1"/>
      <c r="M6" s="1">
        <v>2</v>
      </c>
      <c r="N6" s="3">
        <f>SUM('01'!N6,'02'!N6,'03'!N6,'04'!N6,'05'!N6,'06'!N6,'07'!N6,'08'!N6,'09'!N6,'10'!N6,'11'!N6,'12'!N6)</f>
        <v>6</v>
      </c>
      <c r="S6" s="97" t="s">
        <v>5</v>
      </c>
      <c r="T6" s="97">
        <v>70</v>
      </c>
      <c r="U6" s="97">
        <v>66</v>
      </c>
      <c r="V6" s="97">
        <f>('03'!C10)</f>
        <v>91</v>
      </c>
    </row>
    <row r="7" spans="1:22" ht="15" customHeight="1" x14ac:dyDescent="0.3">
      <c r="C7" s="126" t="s">
        <v>6</v>
      </c>
      <c r="D7" s="126"/>
      <c r="E7" s="126"/>
      <c r="F7" s="126"/>
      <c r="G7" s="126"/>
      <c r="H7" s="126"/>
      <c r="I7" s="126"/>
      <c r="J7" s="126"/>
      <c r="K7" s="126"/>
      <c r="L7" s="1"/>
      <c r="M7" s="1">
        <v>3</v>
      </c>
      <c r="N7" s="3">
        <f>SUM('01'!N7,'02'!N7,'03'!N7,'04'!N7,'05'!N7,'06'!N7,'07'!N7,'08'!N7,'09'!N7,'10'!N7,'11'!N7,'12'!N7)</f>
        <v>4</v>
      </c>
      <c r="S7" s="97" t="s">
        <v>7</v>
      </c>
      <c r="T7" s="97">
        <v>61</v>
      </c>
      <c r="U7" s="97">
        <v>84</v>
      </c>
      <c r="V7" s="97">
        <f>('04'!C10)</f>
        <v>0</v>
      </c>
    </row>
    <row r="8" spans="1:22" ht="15" customHeight="1" x14ac:dyDescent="0.3">
      <c r="C8" s="126"/>
      <c r="D8" s="126"/>
      <c r="E8" s="126"/>
      <c r="F8" s="126"/>
      <c r="G8" s="126"/>
      <c r="H8" s="126"/>
      <c r="I8" s="126"/>
      <c r="J8" s="126"/>
      <c r="K8" s="126"/>
      <c r="L8" s="1"/>
      <c r="M8" s="1">
        <v>4</v>
      </c>
      <c r="N8" s="3">
        <f>SUM('01'!N8,'02'!N8,'03'!N8,'04'!N8,'05'!N8,'06'!N8,'07'!N8,'08'!N8,'09'!N8,'10'!N8,'11'!N8,'12'!N8)</f>
        <v>2</v>
      </c>
      <c r="S8" s="97" t="s">
        <v>8</v>
      </c>
      <c r="T8" s="97">
        <v>89</v>
      </c>
      <c r="U8" s="97">
        <v>80</v>
      </c>
      <c r="V8" s="97">
        <f>('05'!C10)</f>
        <v>0</v>
      </c>
    </row>
    <row r="9" spans="1:22" x14ac:dyDescent="0.3">
      <c r="A9" s="117" t="s">
        <v>9</v>
      </c>
      <c r="B9" s="117"/>
      <c r="C9" s="117"/>
      <c r="D9" s="118" t="s">
        <v>10</v>
      </c>
      <c r="E9" s="118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1"/>
      <c r="M9" s="1">
        <v>5</v>
      </c>
      <c r="N9" s="3">
        <f>SUM('01'!N9,'02'!N9,'03'!N9,'04'!N9,'05'!N9,'06'!N9,'07'!N9,'08'!N9,'09'!N9,'10'!N9,'11'!N9,'12'!N9)</f>
        <v>5</v>
      </c>
      <c r="S9" s="97" t="s">
        <v>14</v>
      </c>
      <c r="T9" s="97">
        <v>77</v>
      </c>
      <c r="U9" s="97">
        <v>97</v>
      </c>
      <c r="V9" s="97">
        <f>('06'!C10)</f>
        <v>0</v>
      </c>
    </row>
    <row r="10" spans="1:22" x14ac:dyDescent="0.3">
      <c r="A10" s="112" t="s">
        <v>15</v>
      </c>
      <c r="B10" s="112"/>
      <c r="C10" s="4">
        <f>SUM('01'!C10,'02'!C10,'03'!C10,'04'!C10,'05'!C10,'06'!C10,'07'!C10,'08'!C10,'09'!C10,'10'!C10,'11'!C10,'12'!C10)</f>
        <v>249</v>
      </c>
      <c r="D10" s="5" t="s">
        <v>16</v>
      </c>
      <c r="E10" s="6">
        <f>SUM('01'!E10,'02'!E10,'03'!E10,'04'!E10,'05'!E10,'06'!E10,'07'!E10,'08'!E10,'09'!E10,'10'!E10,'11'!E10,'12'!E10)</f>
        <v>160</v>
      </c>
      <c r="F10" s="7" t="s">
        <v>17</v>
      </c>
      <c r="G10" s="8">
        <f>SUM('01'!G10,'02'!G10,'03'!G10,'04'!G10,'05'!G10,'06'!G10,'07'!G10,'08'!G10,'09'!G10,'10'!G10,'11'!G10,'12'!G10)</f>
        <v>36</v>
      </c>
      <c r="H10" s="9" t="s">
        <v>16</v>
      </c>
      <c r="I10" s="10">
        <f>SUM('01'!I10,'02'!I10,'03'!I10,'04'!I10,'05'!I10,'06'!I10,'07'!I10,'08'!I10,'09'!I10,'10'!I10,'11'!I10,'12'!I10)</f>
        <v>16</v>
      </c>
      <c r="J10" s="11" t="s">
        <v>16</v>
      </c>
      <c r="K10" s="12">
        <f>SUM('01'!K10,'02'!K10,'03'!K10,'04'!K10,'05'!K10,'06'!K10,'07'!K10,'08'!K10,'09'!K10,'10'!K10,'11'!K10,'12'!K10)</f>
        <v>2</v>
      </c>
      <c r="L10" s="13"/>
      <c r="M10" s="14">
        <v>6</v>
      </c>
      <c r="N10" s="3">
        <f>SUM('01'!N10,'02'!N10,'03'!N10,'04'!N10,'05'!N10,'06'!N10,'07'!N10,'08'!N10,'09'!N10,'10'!N10,'11'!N10,'12'!N10)</f>
        <v>6</v>
      </c>
      <c r="S10" s="97" t="s">
        <v>18</v>
      </c>
      <c r="T10" s="97">
        <v>94</v>
      </c>
      <c r="U10" s="97">
        <v>95</v>
      </c>
      <c r="V10" s="97">
        <f>('07'!C10)</f>
        <v>0</v>
      </c>
    </row>
    <row r="11" spans="1:22" x14ac:dyDescent="0.3">
      <c r="A11" s="112" t="s">
        <v>19</v>
      </c>
      <c r="B11" s="112"/>
      <c r="C11" s="4">
        <f>SUM('01'!C11,'02'!C11,'03'!C11,'04'!C11,'05'!C11,'06'!C11,'07'!C11,'08'!C11,'09'!C11,'10'!C11,'11'!C11,'12'!C11)</f>
        <v>95</v>
      </c>
      <c r="D11" s="5" t="s">
        <v>20</v>
      </c>
      <c r="E11" s="6">
        <f>SUM('01'!E11,'02'!E11,'03'!E11,'04'!E11,'05'!E11,'06'!E11,'07'!E11,'08'!E11,'09'!E11,'10'!E11,'11'!E11,'12'!E11)</f>
        <v>64</v>
      </c>
      <c r="F11" s="15" t="s">
        <v>20</v>
      </c>
      <c r="G11" s="8">
        <f>SUM('01'!G11,'02'!G11,'03'!G11,'04'!G11,'05'!G11,'06'!G11,'07'!G11,'08'!G11,'09'!G11,'10'!G11,'11'!G11,'12'!G11)</f>
        <v>15</v>
      </c>
      <c r="H11" s="16" t="s">
        <v>20</v>
      </c>
      <c r="I11" s="10">
        <f>SUM('01'!I11,'02'!I11,'03'!I11,'04'!I11,'05'!I11,'06'!I11,'07'!I11,'08'!I11,'09'!I11,'10'!I11,'11'!I11,'12'!I11)</f>
        <v>6</v>
      </c>
      <c r="J11" s="17" t="s">
        <v>20</v>
      </c>
      <c r="K11" s="18">
        <f>SUM('01'!K11,'02'!K11,'03'!K11,'04'!K11,'05'!K11,'06'!K11,'07'!K11,'08'!K11,'09'!K11,'10'!K11,'11'!K11,'12'!K11)</f>
        <v>0</v>
      </c>
      <c r="L11" s="1"/>
      <c r="M11" s="1">
        <v>7</v>
      </c>
      <c r="N11" s="3">
        <f>SUM('01'!N11,'02'!N11,'03'!N11,'04'!N11,'05'!N11,'06'!N11,'07'!N11,'08'!N11,'09'!N11,'10'!N11,'11'!N11,'12'!N11)</f>
        <v>15</v>
      </c>
      <c r="S11" s="97" t="s">
        <v>21</v>
      </c>
      <c r="T11" s="97">
        <v>88</v>
      </c>
      <c r="U11" s="97">
        <v>114</v>
      </c>
      <c r="V11" s="97">
        <f>('08'!C10)</f>
        <v>0</v>
      </c>
    </row>
    <row r="12" spans="1:22" x14ac:dyDescent="0.3">
      <c r="A12" s="112" t="s">
        <v>22</v>
      </c>
      <c r="B12" s="112"/>
      <c r="C12" s="4">
        <f>SUM('01'!C12,'02'!C12,'03'!C12,'04'!C12,'05'!C12,'06'!C12,'07'!C12,'08'!C12,'09'!C12,'10'!C12,'11'!C12,'12'!C12)</f>
        <v>19</v>
      </c>
      <c r="D12" s="5" t="s">
        <v>23</v>
      </c>
      <c r="E12" s="6">
        <f ca="1">SUM('01'!E12,'02'!E12,'03'!E12,'04'!E12,'05'!E12,'06'!E12,'07'!E12,'08'!E12,'09'!E12,'10'!E12,'11'!E12,'12'!E12)</f>
        <v>13</v>
      </c>
      <c r="F12" s="15" t="s">
        <v>23</v>
      </c>
      <c r="G12" s="8">
        <f>SUM('01'!G12,'02'!G12,'03'!G12,'04'!G12,'05'!G12,'06'!G12,'07'!G12,'08'!G12,'09'!G12,'10'!G12,'11'!G12,'12'!G12)</f>
        <v>1</v>
      </c>
      <c r="H12" s="16" t="s">
        <v>23</v>
      </c>
      <c r="I12" s="10">
        <f>SUM('01'!I12,'02'!I12,'03'!I12,'04'!I12,'05'!I12,'06'!I12,'07'!I12,'08'!I12,'09'!I12,'10'!I12,'11'!I12,'12'!I12)</f>
        <v>4</v>
      </c>
      <c r="J12" s="17" t="s">
        <v>23</v>
      </c>
      <c r="K12" s="18">
        <f>SUM('01'!K12,'02'!K12,'03'!K12,'04'!K12,'05'!K12,'06'!K12,'07'!K12,'08'!K12,'09'!K12,'10'!K12,'11'!K12,'12'!K12)</f>
        <v>0</v>
      </c>
      <c r="L12" s="1"/>
      <c r="M12" s="1">
        <v>8</v>
      </c>
      <c r="N12" s="3">
        <f>SUM('01'!N12,'02'!N12,'03'!N12,'04'!N12,'05'!N12,'06'!N12,'07'!N12,'08'!N12,'09'!N12,'10'!N12,'11'!N12,'12'!N12)</f>
        <v>9</v>
      </c>
      <c r="S12" s="97" t="s">
        <v>24</v>
      </c>
      <c r="T12" s="97">
        <v>85</v>
      </c>
      <c r="U12" s="97">
        <v>90</v>
      </c>
      <c r="V12" s="97">
        <f>('09'!C10)</f>
        <v>0</v>
      </c>
    </row>
    <row r="13" spans="1:22" x14ac:dyDescent="0.3">
      <c r="A13" s="112" t="s">
        <v>25</v>
      </c>
      <c r="B13" s="112"/>
      <c r="C13" s="4">
        <f>SUM('01'!C13,'02'!C13,'03'!C13,'04'!C13,'05'!C13,'06'!C13,'07'!C13,'08'!C13,'09'!C13,'10'!C13,'11'!C13,'12'!C13)</f>
        <v>6</v>
      </c>
      <c r="D13" s="5" t="s">
        <v>26</v>
      </c>
      <c r="E13" s="6">
        <f>SUM('01'!E13,'02'!E13,'03'!E13,'04'!E13,'05'!E13,'06'!E13,'07'!E13,'08'!E13,'09'!E13,'10'!E13,'11'!E13,'12'!E13)</f>
        <v>0</v>
      </c>
      <c r="F13" s="15" t="s">
        <v>26</v>
      </c>
      <c r="G13" s="8">
        <f>SUM('01'!G13,'02'!G13,'03'!G13,'04'!G13,'05'!G13,'06'!G13,'07'!G13,'08'!G13,'09'!G13,'10'!G13,'11'!G13,'12'!G13)</f>
        <v>2</v>
      </c>
      <c r="H13" s="16" t="s">
        <v>26</v>
      </c>
      <c r="I13" s="10">
        <f>SUM('01'!I13,'02'!I13,'03'!I13,'04'!I13,'05'!I13,'06'!I13,'07'!I13,'08'!I13,'09'!I13,'10'!I13,'11'!I13,'12'!I13)</f>
        <v>0</v>
      </c>
      <c r="J13" s="17" t="s">
        <v>26</v>
      </c>
      <c r="K13" s="18">
        <f>SUM('01'!K13,'02'!K13,'03'!K13,'04'!K13,'05'!K13,'06'!K13,'07'!K13,'08'!K13,'09'!K13,'10'!K13,'11'!K13,'12'!K13)</f>
        <v>0</v>
      </c>
      <c r="L13" s="1"/>
      <c r="M13" s="1">
        <v>9</v>
      </c>
      <c r="N13" s="3">
        <f>SUM('01'!N13,'02'!N13,'03'!N13,'04'!N13,'05'!N13,'06'!N13,'07'!N13,'08'!N13,'09'!N13,'10'!N13,'11'!N13,'12'!N13)</f>
        <v>9</v>
      </c>
      <c r="S13" s="97" t="s">
        <v>27</v>
      </c>
      <c r="T13" s="97">
        <v>70</v>
      </c>
      <c r="U13" s="97">
        <v>92</v>
      </c>
      <c r="V13" s="97">
        <f>('10'!C10)</f>
        <v>0</v>
      </c>
    </row>
    <row r="14" spans="1:22" x14ac:dyDescent="0.3">
      <c r="A14" s="112" t="s">
        <v>28</v>
      </c>
      <c r="B14" s="112"/>
      <c r="C14" s="4">
        <f>SUM('01'!C14,'02'!C14,'03'!C14,'04'!C14,'05'!C14,'06'!C14,'07'!C14,'08'!C14,'09'!C14,'10'!C14,'11'!C14,'12'!C14)</f>
        <v>6</v>
      </c>
      <c r="D14" s="5" t="s">
        <v>29</v>
      </c>
      <c r="E14" s="6">
        <f>SUM('01'!E14,'02'!E14,'03'!E14,'04'!E14,'05'!E14,'06'!E14,'07'!E14,'08'!E14,'09'!E14,'10'!E14,'11'!E14,'12'!E14)</f>
        <v>3</v>
      </c>
      <c r="F14" s="15" t="s">
        <v>29</v>
      </c>
      <c r="G14" s="8">
        <f>SUM('01'!G14,'02'!G14,'03'!G14,'04'!G14,'05'!G14,'06'!G14,'07'!G14,'08'!G14,'09'!G14,'10'!G14,'11'!G14,'12'!G14)</f>
        <v>1</v>
      </c>
      <c r="H14" s="16" t="s">
        <v>29</v>
      </c>
      <c r="I14" s="10">
        <f>SUM('01'!I14,'02'!I14,'03'!I14,'04'!I14,'05'!I14,'06'!I14,'07'!I14,'08'!I14,'09'!I14,'10'!I14,'11'!I14,'12'!I14)</f>
        <v>0</v>
      </c>
      <c r="J14" s="17" t="s">
        <v>29</v>
      </c>
      <c r="K14" s="18">
        <f>SUM('01'!K14,'02'!K14,'03'!K14,'04'!K14,'05'!K14,'06'!K14,'07'!K14,'08'!K14,'09'!K14,'10'!K14,'11'!K14,'12'!K14)</f>
        <v>0</v>
      </c>
      <c r="L14" s="1"/>
      <c r="M14" s="1">
        <v>10</v>
      </c>
      <c r="N14" s="3">
        <f>SUM('01'!N14,'02'!N14,'03'!N14,'04'!N14,'05'!N14,'06'!N14,'07'!N14,'08'!N14,'09'!N14,'10'!N14,'11'!N14,'12'!N14)</f>
        <v>11</v>
      </c>
      <c r="S14" s="97" t="s">
        <v>30</v>
      </c>
      <c r="T14" s="97">
        <v>67</v>
      </c>
      <c r="U14" s="97">
        <v>68</v>
      </c>
      <c r="V14" s="97">
        <f>('11'!C10)</f>
        <v>0</v>
      </c>
    </row>
    <row r="15" spans="1:22" x14ac:dyDescent="0.3">
      <c r="A15" s="112" t="s">
        <v>31</v>
      </c>
      <c r="B15" s="112"/>
      <c r="C15" s="4">
        <f>SUM('01'!C15,'02'!C15,'03'!C15,'04'!C15,'05'!C15,'06'!C15,'07'!C15,'08'!C15,'09'!C15,'10'!C15,'11'!C15,'12'!C15)</f>
        <v>5</v>
      </c>
      <c r="D15" s="5" t="s">
        <v>32</v>
      </c>
      <c r="E15" s="6">
        <f>SUM('01'!E15,'02'!E15,'03'!E15,'04'!E15,'05'!E15,'06'!E15,'07'!E15,'08'!E15,'09'!E15,'10'!E15,'11'!E15,'12'!E15)</f>
        <v>1</v>
      </c>
      <c r="F15" s="15" t="s">
        <v>32</v>
      </c>
      <c r="G15" s="8">
        <f>SUM('01'!G15,'02'!G15,'03'!G15,'04'!G15,'05'!G15,'06'!G15,'07'!G15,'08'!G15,'09'!G15,'10'!G15,'11'!G15,'12'!G15)</f>
        <v>0</v>
      </c>
      <c r="H15" s="16" t="s">
        <v>32</v>
      </c>
      <c r="I15" s="10">
        <f>SUM('01'!I15,'02'!I15,'03'!I15,'04'!I15,'05'!I15,'06'!I15,'07'!I15,'08'!I15,'09'!I15,'10'!I15,'11'!I15,'12'!I15)</f>
        <v>1</v>
      </c>
      <c r="J15" s="17" t="s">
        <v>32</v>
      </c>
      <c r="K15" s="18">
        <f>SUM('01'!K15,'02'!K15,'03'!K15,'04'!K15,'05'!K15,'06'!K15,'07'!K15,'08'!K15,'09'!K15,'10'!K15,'11'!K15,'12'!K15)</f>
        <v>0</v>
      </c>
      <c r="L15" s="1"/>
      <c r="M15" s="1">
        <v>11</v>
      </c>
      <c r="N15" s="3">
        <f>SUM('01'!N15,'02'!N15,'03'!N15,'04'!N15,'05'!N15,'06'!N15,'07'!N15,'08'!N15,'09'!N15,'10'!N15,'11'!N15,'12'!N15)</f>
        <v>30</v>
      </c>
      <c r="S15" s="97" t="s">
        <v>33</v>
      </c>
      <c r="T15" s="97">
        <v>86</v>
      </c>
      <c r="U15" s="97">
        <v>93</v>
      </c>
      <c r="V15" s="97">
        <f>('12'!C10)</f>
        <v>0</v>
      </c>
    </row>
    <row r="16" spans="1:22" x14ac:dyDescent="0.3">
      <c r="A16" s="112" t="s">
        <v>34</v>
      </c>
      <c r="B16" s="112"/>
      <c r="C16" s="4">
        <f>SUM('01'!C16,'02'!C16,'03'!C16,'04'!C16,'05'!C16,'06'!C16,'07'!C16,'08'!C16,'09'!C16,'10'!C16,'11'!C16,'12'!C16)</f>
        <v>22</v>
      </c>
      <c r="D16" s="5" t="s">
        <v>35</v>
      </c>
      <c r="E16" s="6">
        <f>SUM('01'!E16,'02'!E16,'03'!E16,'04'!E16,'05'!E16,'06'!E16,'07'!E16,'08'!E16,'09'!E16,'10'!E16,'11'!E16,'12'!E16)</f>
        <v>8</v>
      </c>
      <c r="F16" s="15" t="s">
        <v>35</v>
      </c>
      <c r="G16" s="8">
        <f>SUM('01'!G16,'02'!G16,'03'!G16,'04'!G16,'05'!G16,'06'!G16,'07'!G16,'08'!G16,'09'!G16,'10'!G16,'11'!G16,'12'!G16)</f>
        <v>4</v>
      </c>
      <c r="H16" s="16" t="s">
        <v>35</v>
      </c>
      <c r="I16" s="10">
        <f>SUM('01'!I16,'02'!I16,'03'!I16,'04'!I16,'05'!I16,'06'!I16,'07'!I16,'08'!I16,'09'!I16,'10'!I16,'11'!I16,'12'!I16)</f>
        <v>3</v>
      </c>
      <c r="J16" s="17" t="s">
        <v>35</v>
      </c>
      <c r="K16" s="18">
        <f>SUM('01'!K16,'02'!K16,'03'!K16,'04'!K16,'05'!K16,'06'!K16,'07'!K16,'08'!K16,'09'!K16,'10'!K16,'11'!K16,'12'!K16)</f>
        <v>1</v>
      </c>
      <c r="L16" s="1"/>
      <c r="M16" s="1">
        <v>12</v>
      </c>
      <c r="N16" s="3">
        <f>SUM('01'!N16,'02'!N16,'03'!N16,'04'!N16,'05'!N16,'06'!N16,'07'!N16,'08'!N16,'09'!N16,'10'!N16,'11'!N16,'12'!N16)</f>
        <v>4</v>
      </c>
    </row>
    <row r="17" spans="1:21" x14ac:dyDescent="0.3">
      <c r="A17" s="112" t="s">
        <v>36</v>
      </c>
      <c r="B17" s="112"/>
      <c r="C17" s="4">
        <f>SUM('01'!C17,'02'!C17,'03'!C17,'04'!C17,'05'!C17,'06'!C17,'07'!C17,'08'!C17,'09'!C17,'10'!C17,'11'!C17,'12'!C17)</f>
        <v>5</v>
      </c>
      <c r="D17" s="5" t="s">
        <v>37</v>
      </c>
      <c r="E17" s="6">
        <f>SUM('01'!E17,'02'!E17,'03'!E17,'04'!E17,'05'!E17,'06'!E17,'07'!E17,'08'!E17,'09'!E17,'10'!E17,'11'!E17,'12'!E17)</f>
        <v>2</v>
      </c>
      <c r="F17" s="15" t="s">
        <v>37</v>
      </c>
      <c r="G17" s="8">
        <f>SUM('01'!G17,'02'!G17,'03'!G17,'04'!G17,'05'!G17,'06'!G17,'07'!G17,'08'!G17,'09'!G17,'10'!G17,'11'!G17,'12'!G17)</f>
        <v>0</v>
      </c>
      <c r="H17" s="16" t="s">
        <v>37</v>
      </c>
      <c r="I17" s="10">
        <f>SUM('01'!I17,'02'!I17,'03'!I17,'04'!I17,'05'!I17,'06'!I17,'07'!I17,'08'!I17,'09'!I17,'10'!I17,'11'!I17,'12'!I17)</f>
        <v>0</v>
      </c>
      <c r="J17" s="17" t="s">
        <v>37</v>
      </c>
      <c r="K17" s="18">
        <f>SUM('01'!K17,'02'!K17,'03'!K17,'04'!K17,'05'!K17,'06'!K17,'07'!K17,'08'!K17,'09'!K17,'10'!K17,'11'!K17,'12'!K17)</f>
        <v>0</v>
      </c>
      <c r="L17" s="1"/>
      <c r="M17" s="1">
        <v>13</v>
      </c>
      <c r="N17" s="3">
        <f>SUM('01'!N17,'02'!N17,'03'!N17,'04'!N17,'05'!N17,'06'!N17,'07'!N17,'08'!N17,'09'!N17,'10'!N17,'11'!N17,'12'!N17)</f>
        <v>7</v>
      </c>
    </row>
    <row r="18" spans="1:21" x14ac:dyDescent="0.3">
      <c r="A18" s="112" t="s">
        <v>38</v>
      </c>
      <c r="B18" s="112"/>
      <c r="C18" s="4">
        <f>SUM('01'!C18,'02'!C18,'03'!C18,'04'!C18,'05'!C18,'06'!C18,'07'!C18,'08'!C18,'09'!C18,'10'!C18,'11'!C18,'12'!C18)</f>
        <v>2</v>
      </c>
      <c r="D18" s="5" t="s">
        <v>39</v>
      </c>
      <c r="E18" s="6">
        <f>SUM('01'!E18,'02'!E18,'03'!E18,'04'!E18,'05'!E18,'06'!E18,'07'!E18,'08'!E18,'09'!E18,'10'!E18,'11'!E18,'12'!E18)</f>
        <v>0</v>
      </c>
      <c r="F18" s="15" t="s">
        <v>39</v>
      </c>
      <c r="G18" s="8">
        <f>SUM('01'!G18,'02'!G18,'03'!G18,'04'!G18,'05'!G18,'06'!G18,'07'!G18,'08'!G18,'09'!G18,'10'!G18,'11'!G18,'12'!G18)</f>
        <v>1</v>
      </c>
      <c r="H18" s="16" t="s">
        <v>39</v>
      </c>
      <c r="I18" s="10">
        <f>SUM('01'!I18,'02'!I18,'03'!I18,'04'!I18,'05'!I18,'06'!I18,'07'!I18,'08'!I18,'09'!I18,'10'!I18,'11'!I18,'12'!I18)</f>
        <v>0</v>
      </c>
      <c r="J18" s="17" t="s">
        <v>39</v>
      </c>
      <c r="K18" s="18">
        <f>SUM('01'!K18,'02'!K18,'03'!K18,'04'!K18,'05'!K18,'06'!K18,'07'!K18,'08'!K18,'09'!K18,'10'!K18,'11'!K18,'12'!K18)</f>
        <v>0</v>
      </c>
      <c r="L18" s="1"/>
      <c r="M18" s="1">
        <v>14</v>
      </c>
      <c r="N18" s="3">
        <f>SUM('01'!N18,'02'!N18,'03'!N18,'04'!N18,'05'!N18,'06'!N18,'07'!N18,'08'!N18,'09'!N18,'10'!N18,'11'!N18,'12'!N18)</f>
        <v>18</v>
      </c>
      <c r="U18" s="52"/>
    </row>
    <row r="19" spans="1:21" x14ac:dyDescent="0.3">
      <c r="A19" s="112" t="s">
        <v>40</v>
      </c>
      <c r="B19" s="112"/>
      <c r="C19" s="4">
        <f>SUM('01'!C19,'02'!C19,'03'!C19,'04'!C19,'05'!C19,'06'!C19,'07'!C19,'08'!C19,'09'!C19,'10'!C19,'11'!C19,'12'!C19)</f>
        <v>81</v>
      </c>
      <c r="D19" s="5" t="s">
        <v>41</v>
      </c>
      <c r="E19" s="6">
        <f>SUM('01'!E19,'02'!E19,'03'!E19,'04'!E19,'05'!E19,'06'!E19,'07'!E19,'08'!E19,'09'!E19,'10'!E19,'11'!E19,'12'!E19)</f>
        <v>63</v>
      </c>
      <c r="F19" s="15" t="s">
        <v>41</v>
      </c>
      <c r="G19" s="8">
        <f>SUM('01'!G19,'02'!G19,'03'!G19,'04'!G19,'05'!G19,'06'!G19,'07'!G19,'08'!G19,'09'!G19,'10'!G19,'11'!G19,'12'!G19)</f>
        <v>11</v>
      </c>
      <c r="H19" s="16" t="s">
        <v>41</v>
      </c>
      <c r="I19" s="10">
        <f>SUM('01'!I19,'02'!I19,'03'!I19,'04'!I19,'05'!I19,'06'!I19,'07'!I19,'08'!I19,'09'!I19,'10'!I19,'11'!I19,'12'!I19)</f>
        <v>2</v>
      </c>
      <c r="J19" s="17" t="s">
        <v>41</v>
      </c>
      <c r="K19" s="18">
        <f>SUM('01'!K19,'02'!K19,'03'!K19,'04'!K19,'05'!K19,'06'!K19,'07'!K19,'08'!K19,'09'!K19,'10'!K19,'11'!K19,'12'!K19)</f>
        <v>1</v>
      </c>
      <c r="L19" s="1"/>
      <c r="M19" s="1">
        <v>15</v>
      </c>
      <c r="N19" s="3">
        <f>SUM('01'!N19,'02'!N19,'03'!N19,'04'!N19,'05'!N19,'06'!N19,'07'!N19,'08'!N19,'09'!N19,'10'!N19,'11'!N19,'12'!N19)</f>
        <v>15</v>
      </c>
      <c r="U19" s="52"/>
    </row>
    <row r="20" spans="1:21" x14ac:dyDescent="0.3">
      <c r="A20" s="112" t="s">
        <v>42</v>
      </c>
      <c r="B20" s="112"/>
      <c r="C20" s="4">
        <f>SUM('01'!C20,'02'!C20,'03'!C20,'04'!C20,'05'!C20,'06'!C20,'07'!C20,'08'!C20,'09'!C20,'10'!C20,'11'!C20,'12'!C20)</f>
        <v>4</v>
      </c>
      <c r="D20" s="5" t="s">
        <v>43</v>
      </c>
      <c r="E20" s="6">
        <f>SUM('01'!E20,'02'!E20,'03'!E20,'04'!E20,'05'!E20,'06'!E20,'07'!E20,'08'!E20,'09'!E20,'10'!E20,'11'!E20,'12'!E20)</f>
        <v>3</v>
      </c>
      <c r="F20" s="15" t="s">
        <v>43</v>
      </c>
      <c r="G20" s="8">
        <f>SUM('01'!G20,'02'!G20,'03'!G20,'04'!G20,'05'!G20,'06'!G20,'07'!G20,'08'!G20,'09'!G20,'10'!G20,'11'!G20,'12'!G20)</f>
        <v>1</v>
      </c>
      <c r="H20" s="16" t="s">
        <v>43</v>
      </c>
      <c r="I20" s="10">
        <f>SUM('01'!I20,'02'!I20,'03'!I20,'04'!I20,'05'!I20,'06'!I20,'07'!I20,'08'!I20,'09'!I20,'10'!I20,'11'!I20,'12'!I20)</f>
        <v>0</v>
      </c>
      <c r="J20" s="17" t="s">
        <v>43</v>
      </c>
      <c r="K20" s="18">
        <f>SUM('01'!K20,'02'!K20,'03'!K20,'04'!K20,'05'!K20,'06'!K20,'07'!K20,'08'!K20,'09'!K20,'10'!K20,'11'!K20,'12'!K20)</f>
        <v>0</v>
      </c>
      <c r="L20" s="1"/>
      <c r="M20" s="1">
        <v>16</v>
      </c>
      <c r="N20" s="3">
        <f>SUM('01'!N20,'02'!N20,'03'!N20,'04'!N20,'05'!N20,'06'!N20,'07'!N20,'08'!N20,'09'!N20,'10'!N20,'11'!N20,'12'!N20)</f>
        <v>15</v>
      </c>
      <c r="U20" s="52"/>
    </row>
    <row r="21" spans="1:21" x14ac:dyDescent="0.3">
      <c r="A21" s="113" t="s">
        <v>44</v>
      </c>
      <c r="B21" s="113"/>
      <c r="C21" s="19">
        <f>SUM('01'!C21,'02'!C21,'03'!C21,'04'!C21,'05'!C21,'06'!C21,'07'!C21,'08'!C21,'09'!C21,'10'!C21,'11'!C21,'12'!C21)</f>
        <v>3</v>
      </c>
      <c r="D21" s="5" t="s">
        <v>45</v>
      </c>
      <c r="E21" s="6">
        <f>SUM('01'!E21,'02'!E21,'03'!E21,'04'!E21,'05'!E21,'06'!E21,'07'!E21,'08'!E21,'09'!E21,'10'!E21,'11'!E21,'12'!E21)</f>
        <v>2</v>
      </c>
      <c r="F21" s="20" t="s">
        <v>45</v>
      </c>
      <c r="G21" s="21">
        <f>SUM('01'!G21,'02'!G21,'03'!G21,'04'!G21,'05'!G21,'06'!G21,'07'!G21,'08'!G21,'09'!G21,'10'!G21,'11'!G21,'12'!G21)</f>
        <v>0</v>
      </c>
      <c r="H21" s="22" t="s">
        <v>45</v>
      </c>
      <c r="I21" s="23">
        <f>SUM('01'!I21,'02'!I21,'03'!I21,'04'!I21,'05'!I21,'06'!I21,'07'!I21,'08'!I21,'09'!I21,'10'!I21,'11'!I21,'12'!I21)</f>
        <v>0</v>
      </c>
      <c r="J21" s="24" t="s">
        <v>45</v>
      </c>
      <c r="K21" s="25">
        <f>SUM('01'!K21,'02'!K21,'03'!K21,'04'!K21,'05'!K21,'06'!K21,'07'!K21,'08'!K21,'09'!K21,'10'!K21,'11'!K21,'12'!K21)</f>
        <v>0</v>
      </c>
      <c r="L21" s="1"/>
      <c r="M21" s="1">
        <v>17</v>
      </c>
      <c r="N21" s="3">
        <f>SUM('01'!N21,'02'!N21,'03'!N21,'04'!N21,'05'!N21,'06'!N21,'07'!N21,'08'!N21,'09'!N21,'10'!N21,'11'!N21,'12'!N21)</f>
        <v>15</v>
      </c>
      <c r="U21" s="52"/>
    </row>
    <row r="22" spans="1:21" x14ac:dyDescent="0.3">
      <c r="A22" s="26" t="s">
        <v>46</v>
      </c>
      <c r="B22" s="27"/>
      <c r="C22" s="28">
        <f>SUM('01'!C22,'02'!C22,'03'!C22,'04'!C22,'05'!C22,'06'!C22,'07'!C22,'08'!C22,'09'!C22,'10'!C22,'11'!C22,'12'!C22)</f>
        <v>0</v>
      </c>
      <c r="D22" s="114" t="s">
        <v>47</v>
      </c>
      <c r="E22" s="11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1"/>
      <c r="M22" s="1">
        <v>18</v>
      </c>
      <c r="N22" s="3">
        <f>SUM('01'!N22,'02'!N22,'03'!N22,'04'!N22,'05'!N22,'06'!N22,'07'!N22,'08'!N22,'09'!N22,'10'!N22,'11'!N22,'12'!N22)</f>
        <v>10</v>
      </c>
      <c r="U22" s="52"/>
    </row>
    <row r="23" spans="1:21" x14ac:dyDescent="0.3">
      <c r="A23" s="111" t="s">
        <v>50</v>
      </c>
      <c r="B23" s="111"/>
      <c r="C23" s="29">
        <f>SUM('01'!C23,'02'!C23,'03'!C23,'04'!C23,'05'!C23,'06'!C23,'07'!C23,'08'!C23,'09'!C23,'10'!C23,'11'!C23,'12'!C23)</f>
        <v>0</v>
      </c>
      <c r="D23" s="30" t="s">
        <v>16</v>
      </c>
      <c r="E23" s="31">
        <f>SUM('01'!E23,'02'!E23,'03'!E23,'04'!E23,'05'!E23,'06'!E23,'07'!E23,'08'!E23,'09'!E23,'10'!E23,'11'!E23,'12'!E23)</f>
        <v>6</v>
      </c>
      <c r="F23" s="32" t="s">
        <v>16</v>
      </c>
      <c r="G23" s="33">
        <f>SUM('01'!G23,'02'!G23,'03'!G23,'04'!G23,'05'!G23,'06'!G23,'07'!G23,'08'!G23,'09'!G23,'10'!G23,'11'!G23,'12'!G23)</f>
        <v>26</v>
      </c>
      <c r="H23" s="34" t="s">
        <v>16</v>
      </c>
      <c r="I23" s="35">
        <f>SUM('01'!I23,'02'!I23,'03'!I23,'04'!I23,'05'!I23,'06'!I23,'07'!I23,'08'!I23,'09'!I23,'10'!I23,'11'!I23,'12'!I23)</f>
        <v>0</v>
      </c>
      <c r="J23" s="36" t="s">
        <v>16</v>
      </c>
      <c r="K23" s="37">
        <f>SUM('01'!K23,'02'!K23,'03'!K23,'04'!K23,'05'!K23,'06'!K23,'07'!K23,'08'!K23,'09'!K23,'10'!K23,'11'!K23,'12'!K23)</f>
        <v>3</v>
      </c>
      <c r="L23" s="1"/>
      <c r="M23" s="1">
        <v>19</v>
      </c>
      <c r="N23" s="3">
        <f>SUM('01'!N23,'02'!N23,'03'!N23,'04'!N23,'05'!N23,'06'!N23,'07'!N23,'08'!N23,'09'!N23,'10'!N23,'11'!N23,'12'!N23)</f>
        <v>13</v>
      </c>
      <c r="U23" s="52"/>
    </row>
    <row r="24" spans="1:21" x14ac:dyDescent="0.3">
      <c r="A24" s="111" t="s">
        <v>51</v>
      </c>
      <c r="B24" s="111"/>
      <c r="C24" s="29">
        <f>SUM('01'!C24,'02'!C24,'03'!C24,'04'!C24,'05'!C24,'06'!C24,'07'!C24,'08'!C24,'09'!C24,'10'!C24,'11'!C24,'12'!C24)</f>
        <v>1</v>
      </c>
      <c r="D24" s="30" t="s">
        <v>20</v>
      </c>
      <c r="E24" s="31">
        <f>SUM('01'!E24,'02'!E24,'03'!E24,'04'!E24,'05'!E24,'06'!E24,'07'!E24,'08'!E24,'09'!E24,'10'!E24,'11'!E24,'12'!E24)</f>
        <v>3</v>
      </c>
      <c r="F24" s="32" t="s">
        <v>20</v>
      </c>
      <c r="G24" s="33">
        <f>SUM('01'!G24,'02'!G24,'03'!G24,'04'!G24,'05'!G24,'06'!G24,'07'!G24,'08'!G24,'09'!G24,'10'!G24,'11'!G24,'12'!G24)</f>
        <v>7</v>
      </c>
      <c r="H24" s="34" t="s">
        <v>20</v>
      </c>
      <c r="I24" s="35">
        <f>SUM('01'!I24,'02'!I24,'03'!I24,'04'!I24,'05'!I24,'06'!I24,'07'!I24,'08'!I24,'09'!I24,'10'!I24,'11'!I24,'12'!I24)</f>
        <v>0</v>
      </c>
      <c r="J24" s="36" t="s">
        <v>20</v>
      </c>
      <c r="K24" s="37">
        <f>SUM('01'!K24,'02'!K24,'03'!K24,'04'!K24,'05'!K24,'06'!K24,'07'!K24,'08'!K24,'09'!K24,'10'!K24,'11'!K24,'12'!K24)</f>
        <v>0</v>
      </c>
      <c r="L24" s="1"/>
      <c r="M24" s="1">
        <v>20</v>
      </c>
      <c r="N24" s="3">
        <f>SUM('01'!N24,'02'!N24,'03'!N24,'04'!N24,'05'!N24,'06'!N24,'07'!N24,'08'!N24,'09'!N24,'10'!N24,'11'!N24,'12'!N24)</f>
        <v>10</v>
      </c>
      <c r="U24" s="52"/>
    </row>
    <row r="25" spans="1:21" x14ac:dyDescent="0.3">
      <c r="A25" s="111" t="s">
        <v>52</v>
      </c>
      <c r="B25" s="111"/>
      <c r="C25" s="29">
        <f>SUM('01'!C25,'02'!C25,'03'!C25,'04'!C25,'05'!C25,'06'!C25,'07'!C25,'08'!C25,'09'!C25,'10'!C25,'11'!C25,'12'!C25)</f>
        <v>0</v>
      </c>
      <c r="D25" s="30" t="s">
        <v>23</v>
      </c>
      <c r="E25" s="31">
        <f>SUM('01'!E25,'02'!E25,'03'!E25,'04'!E25,'05'!E25,'06'!E25,'07'!E25,'08'!E25,'09'!E25,'10'!E25,'11'!E25,'12'!E25)</f>
        <v>0</v>
      </c>
      <c r="F25" s="32" t="s">
        <v>23</v>
      </c>
      <c r="G25" s="33">
        <f>SUM('01'!G25,'02'!G25,'03'!G25,'04'!G25,'05'!G25,'06'!G25,'07'!G25,'08'!G25,'09'!G25,'10'!G25,'11'!G25,'12'!G25)</f>
        <v>0</v>
      </c>
      <c r="H25" s="34" t="s">
        <v>23</v>
      </c>
      <c r="I25" s="35">
        <f>SUM('01'!I25,'02'!I25,'03'!I25,'04'!I25,'05'!I25,'06'!I25,'07'!I25,'08'!I25,'09'!I25,'10'!I25,'11'!I25,'12'!I25)</f>
        <v>0</v>
      </c>
      <c r="J25" s="36" t="s">
        <v>23</v>
      </c>
      <c r="K25" s="37">
        <f>SUM('01'!K25,'02'!K25,'03'!K25,'04'!K25,'05'!K25,'06'!K25,'07'!K25,'08'!K25,'09'!K25,'10'!K25,'11'!K25,'12'!K25)</f>
        <v>1</v>
      </c>
      <c r="L25" s="1"/>
      <c r="M25" s="1">
        <v>21</v>
      </c>
      <c r="N25" s="3">
        <f>SUM('01'!N25,'02'!N25,'03'!N25,'04'!N25,'05'!N25,'06'!N25,'07'!N25,'08'!N25,'09'!N25,'10'!N25,'11'!N25,'12'!N25)</f>
        <v>13</v>
      </c>
      <c r="U25" s="52"/>
    </row>
    <row r="26" spans="1:21" x14ac:dyDescent="0.3">
      <c r="A26" s="111" t="s">
        <v>53</v>
      </c>
      <c r="B26" s="111"/>
      <c r="C26" s="29">
        <f>SUM('01'!C26,'02'!C26,'03'!C26,'04'!C26,'05'!C26,'06'!C26,'07'!C26,'08'!C26,'09'!C26,'10'!C26,'11'!C26,'12'!C26)</f>
        <v>0</v>
      </c>
      <c r="D26" s="30" t="s">
        <v>26</v>
      </c>
      <c r="E26" s="31">
        <f>SUM('01'!E26,'02'!E26,'03'!E26,'04'!E26,'05'!E26,'06'!E26,'07'!E26,'08'!E26,'09'!E26,'10'!E26,'11'!E26,'12'!E26)</f>
        <v>0</v>
      </c>
      <c r="F26" s="32" t="s">
        <v>26</v>
      </c>
      <c r="G26" s="33">
        <f>SUM('01'!G26,'02'!G26,'03'!G26,'04'!G26,'05'!G26,'06'!G26,'07'!G26,'08'!G26,'09'!G26,'10'!G26,'11'!G26,'12'!G26)</f>
        <v>4</v>
      </c>
      <c r="H26" s="34" t="s">
        <v>26</v>
      </c>
      <c r="I26" s="35">
        <f>SUM('01'!I26,'02'!I26,'03'!I26,'04'!I26,'05'!I26,'06'!I26,'07'!I26,'08'!I26,'09'!I26,'10'!I26,'11'!I26,'12'!I26)</f>
        <v>0</v>
      </c>
      <c r="J26" s="36" t="s">
        <v>26</v>
      </c>
      <c r="K26" s="37">
        <f>SUM('01'!K26,'02'!K26,'03'!K26,'04'!K26,'05'!K26,'06'!K26,'07'!K26,'08'!K26,'09'!K26,'10'!K26,'11'!K26,'12'!K26)</f>
        <v>0</v>
      </c>
      <c r="L26" s="1"/>
      <c r="M26" s="1">
        <v>22</v>
      </c>
      <c r="N26" s="3">
        <f>SUM('01'!N26,'02'!N26,'03'!N26,'04'!N26,'05'!N26,'06'!N26,'07'!N26,'08'!N26,'09'!N26,'10'!N26,'11'!N26,'12'!N26)</f>
        <v>14</v>
      </c>
      <c r="U26" s="52"/>
    </row>
    <row r="27" spans="1:21" x14ac:dyDescent="0.3">
      <c r="A27" s="105" t="s">
        <v>111</v>
      </c>
      <c r="B27" s="105"/>
      <c r="C27" s="98">
        <f>SUM('01'!C27,'02'!C27,'03'!C27,'04'!C27,'05'!C27,'06'!C27,'07'!C27,'08'!C27,'09'!C27,'10'!C27,'11'!C27,'12'!C27)</f>
        <v>22</v>
      </c>
      <c r="D27" s="30" t="s">
        <v>29</v>
      </c>
      <c r="E27" s="31">
        <f>SUM('01'!E27,'02'!E27,'03'!E27,'04'!E27,'05'!E27,'06'!E27,'07'!E27,'08'!E27,'09'!E27,'10'!E27,'11'!E27,'12'!E27)</f>
        <v>0</v>
      </c>
      <c r="F27" s="32" t="s">
        <v>29</v>
      </c>
      <c r="G27" s="33">
        <f>SUM('01'!G27,'02'!G27,'03'!G27,'04'!G27,'05'!G27,'06'!G27,'07'!G27,'08'!G27,'09'!G27,'10'!G27,'11'!G27,'12'!G27)</f>
        <v>1</v>
      </c>
      <c r="H27" s="34" t="s">
        <v>29</v>
      </c>
      <c r="I27" s="35">
        <f>SUM('01'!I27,'02'!I27,'03'!I27,'04'!I27,'05'!I27,'06'!I27,'07'!I27,'08'!I27,'09'!I27,'10'!I27,'11'!I27,'12'!I27)</f>
        <v>0</v>
      </c>
      <c r="J27" s="36" t="s">
        <v>29</v>
      </c>
      <c r="K27" s="37">
        <f>SUM('01'!K27,'02'!K27,'03'!K27,'04'!K27,'05'!K27,'06'!K27,'07'!K27,'08'!K27,'09'!K27,'10'!K27,'11'!K27,'12'!K27)</f>
        <v>1</v>
      </c>
      <c r="L27" s="1"/>
      <c r="M27" s="1">
        <v>23</v>
      </c>
      <c r="N27" s="3">
        <f>SUM('01'!N27,'02'!N27,'03'!N27,'04'!N27,'05'!N27,'06'!N27,'07'!N27,'08'!N27,'09'!N27,'10'!N27,'11'!N27,'12'!N27)</f>
        <v>4</v>
      </c>
      <c r="U27" s="52"/>
    </row>
    <row r="28" spans="1:21" ht="15.75" customHeight="1" x14ac:dyDescent="0.3">
      <c r="A28" s="38" t="s">
        <v>54</v>
      </c>
      <c r="B28" s="39"/>
      <c r="C28" s="40"/>
      <c r="D28" s="41" t="s">
        <v>32</v>
      </c>
      <c r="E28" s="31">
        <f>SUM('01'!E28,'02'!E28,'03'!E28,'04'!E28,'05'!E28,'06'!E28,'07'!E28,'08'!E28,'09'!E28,'10'!E28,'11'!E28,'12'!E28)</f>
        <v>1</v>
      </c>
      <c r="F28" s="32" t="s">
        <v>32</v>
      </c>
      <c r="G28" s="33">
        <f>SUM('01'!G28,'02'!G28,'03'!G28,'04'!G28,'05'!G28,'06'!G28,'07'!G28,'08'!G28,'09'!G28,'10'!G28,'11'!G28,'12'!G28)</f>
        <v>2</v>
      </c>
      <c r="H28" s="34" t="s">
        <v>32</v>
      </c>
      <c r="I28" s="35">
        <f>SUM('01'!I28,'02'!I28,'03'!I28,'04'!I28,'05'!I28,'06'!I28,'07'!I28,'08'!I28,'09'!I28,'10'!I28,'11'!I28,'12'!I28)</f>
        <v>0</v>
      </c>
      <c r="J28" s="36" t="s">
        <v>32</v>
      </c>
      <c r="K28" s="37">
        <f>SUM('01'!K28,'02'!K28,'03'!K28,'04'!K28,'05'!K28,'06'!K28,'07'!K28,'08'!K28,'09'!K28,'10'!K28,'11'!K28,'12'!K28)</f>
        <v>0</v>
      </c>
      <c r="M28" s="14" t="s">
        <v>55</v>
      </c>
      <c r="N28" s="3">
        <f>SUM('01'!N29,'02'!N29,'03'!N29,'04'!N29,'05'!N28,'06'!N28,'07'!N28,'08'!N28,'09'!N28,'10'!N28,'11'!N28,'12'!N28)</f>
        <v>46</v>
      </c>
      <c r="U28" s="52"/>
    </row>
    <row r="29" spans="1:21" ht="15.75" customHeight="1" x14ac:dyDescent="0.3">
      <c r="A29" s="106" t="s">
        <v>56</v>
      </c>
      <c r="B29" s="106"/>
      <c r="C29" s="42">
        <f>SUM('01'!C29,'02'!C29,'03'!C29,'04'!C29,'05'!C29,'06'!C29,'07'!C29,'08'!C29,'09'!C29,'10'!C29,'11'!C29,'12'!C29)</f>
        <v>3304</v>
      </c>
      <c r="D29" s="41" t="s">
        <v>35</v>
      </c>
      <c r="E29" s="31">
        <f>SUM('01'!E29,'02'!E29,'03'!E29,'04'!E29,'05'!E29,'06'!E29,'07'!E29,'08'!E29,'09'!E29,'10'!E29,'11'!E29,'12'!E29)</f>
        <v>2</v>
      </c>
      <c r="F29" s="32" t="s">
        <v>35</v>
      </c>
      <c r="G29" s="33">
        <f>SUM('01'!G29,'02'!G29,'03'!G29,'04'!G29,'05'!G29,'06'!G29,'07'!G29,'08'!G29,'09'!G29,'10'!G29,'11'!G29,'12'!G29)</f>
        <v>4</v>
      </c>
      <c r="H29" s="34" t="s">
        <v>35</v>
      </c>
      <c r="I29" s="35">
        <f>SUM('01'!I29,'02'!I29,'03'!I29,'04'!I29,'05'!I29,'06'!I29,'07'!I29,'08'!I29,'09'!I29,'10'!I29,'11'!I29,'12'!I29)</f>
        <v>0</v>
      </c>
      <c r="J29" s="36" t="s">
        <v>35</v>
      </c>
      <c r="K29" s="37">
        <f>SUM('01'!K29,'02'!K29,'03'!K29,'04'!K29,'05'!K29,'06'!K29,'07'!K29,'08'!K29,'09'!K29,'10'!K29,'11'!K29,'12'!K29)</f>
        <v>0</v>
      </c>
      <c r="M29" s="14" t="s">
        <v>57</v>
      </c>
      <c r="N29" s="3">
        <f>SUM('01'!N30,'02'!N30,'03'!N30,'04'!N30,'05'!N29,'06'!N29,'07'!N29,'08'!N29,'09'!N29,'10'!N29,'11'!N29,'12'!N29)</f>
        <v>49</v>
      </c>
      <c r="U29" s="52"/>
    </row>
    <row r="30" spans="1:21" ht="15.75" customHeight="1" x14ac:dyDescent="0.3">
      <c r="A30" s="107" t="s">
        <v>58</v>
      </c>
      <c r="B30" s="107"/>
      <c r="C30" s="42">
        <f>SUM('01'!C30,'02'!C30,'03'!C30,'04'!C30,'05'!C30,'06'!C30,'07'!C30,'08'!C30,'09'!C30,'10'!C30,'11'!C30,'12'!C30)</f>
        <v>2036</v>
      </c>
      <c r="D30" s="41" t="s">
        <v>37</v>
      </c>
      <c r="E30" s="31">
        <f>SUM('01'!E30,'02'!E30,'03'!E30,'04'!E30,'05'!E30,'06'!E30,'07'!E30,'08'!E30,'09'!E30,'10'!E30,'11'!E30,'12'!E30)</f>
        <v>0</v>
      </c>
      <c r="F30" s="32" t="s">
        <v>37</v>
      </c>
      <c r="G30" s="33">
        <f>SUM('01'!G30,'02'!G30,'03'!G30,'04'!G30,'05'!G30,'06'!G30,'07'!G30,'08'!G30,'09'!G30,'10'!G30,'11'!G30,'12'!G30)</f>
        <v>3</v>
      </c>
      <c r="H30" s="34" t="s">
        <v>37</v>
      </c>
      <c r="I30" s="35">
        <f>SUM('01'!I30,'02'!I30,'03'!I30,'04'!I30,'05'!I30,'06'!I30,'07'!I30,'08'!I30,'09'!I30,'10'!I30,'11'!I30,'12'!I30)</f>
        <v>0</v>
      </c>
      <c r="J30" s="36" t="s">
        <v>37</v>
      </c>
      <c r="K30" s="37">
        <f>SUM('01'!K30,'02'!K30,'03'!K30,'04'!K30,'05'!K30,'06'!K30,'07'!K30,'08'!K30,'09'!K30,'10'!K30,'11'!K30,'12'!K30)</f>
        <v>0</v>
      </c>
      <c r="M30" s="14" t="s">
        <v>59</v>
      </c>
      <c r="N30" s="3">
        <f>SUM('01'!N31,'02'!N31,'03'!N31,'04'!N31,'05'!N30,'06'!N30,'07'!N30,'08'!N30,'09'!N30,'10'!N30,'11'!N30,'12'!N30)</f>
        <v>55</v>
      </c>
    </row>
    <row r="31" spans="1:21" ht="15.75" customHeight="1" x14ac:dyDescent="0.3">
      <c r="A31" s="108" t="s">
        <v>60</v>
      </c>
      <c r="B31" s="108"/>
      <c r="C31" s="43">
        <f>SUM('01'!C31,'02'!C31,'03'!C31,'04'!C31,'05'!C31,'06'!C31,'07'!C31,'08'!C31,'09'!C31,'10'!C31,'11'!C31,'12'!C31)</f>
        <v>77</v>
      </c>
      <c r="D31" s="41" t="s">
        <v>39</v>
      </c>
      <c r="E31" s="31">
        <f>SUM('01'!E31,'02'!E31,'03'!E31,'04'!E31,'05'!E31,'06'!E31,'07'!E31,'08'!E31,'09'!E31,'10'!E31,'11'!E31,'12'!E31)</f>
        <v>0</v>
      </c>
      <c r="F31" s="32" t="s">
        <v>39</v>
      </c>
      <c r="G31" s="33">
        <f>SUM('01'!G31,'02'!G31,'03'!G31,'04'!G31,'05'!G31,'06'!G31,'07'!G31,'08'!G31,'09'!G31,'10'!G31,'11'!G31,'12'!G31)</f>
        <v>1</v>
      </c>
      <c r="H31" s="34" t="s">
        <v>39</v>
      </c>
      <c r="I31" s="35">
        <f>SUM('01'!I31,'02'!I31,'03'!I31,'04'!I31,'05'!I31,'06'!I31,'07'!I31,'08'!I31,'09'!I31,'10'!I31,'11'!I31,'12'!I31)</f>
        <v>0</v>
      </c>
      <c r="J31" s="36" t="s">
        <v>39</v>
      </c>
      <c r="K31" s="37">
        <f>SUM('01'!K31,'02'!K31,'03'!K31,'04'!K31,'05'!K31,'06'!K31,'07'!K31,'08'!K31,'09'!K31,'10'!K31,'11'!K31,'12'!K31)</f>
        <v>0</v>
      </c>
      <c r="M31" s="14" t="s">
        <v>61</v>
      </c>
      <c r="N31" s="3">
        <f>SUM('01'!N32,'02'!N32,'03'!N32,'04'!N32,'05'!N31,'06'!N31,'07'!N31,'08'!N31,'09'!N31,'10'!N31,'11'!N31,'12'!N31)</f>
        <v>37</v>
      </c>
    </row>
    <row r="32" spans="1:21" ht="15.75" customHeight="1" x14ac:dyDescent="0.3">
      <c r="A32" s="109"/>
      <c r="B32" s="109"/>
      <c r="C32" s="109"/>
      <c r="D32" s="30" t="s">
        <v>41</v>
      </c>
      <c r="E32" s="31">
        <f>SUM('01'!E32,'02'!E32,'03'!E32,'04'!E32,'05'!E32,'06'!E32,'07'!E32,'08'!E32,'09'!E32,'10'!E32,'11'!E32,'12'!E32)</f>
        <v>0</v>
      </c>
      <c r="F32" s="32" t="s">
        <v>41</v>
      </c>
      <c r="G32" s="33">
        <f>SUM('01'!G32,'02'!G32,'03'!G32,'04'!G32,'05'!G32,'06'!G32,'07'!G32,'08'!G32,'09'!G32,'10'!G32,'11'!G32,'12'!G32)</f>
        <v>4</v>
      </c>
      <c r="H32" s="34" t="s">
        <v>41</v>
      </c>
      <c r="I32" s="35">
        <f>SUM('01'!I32,'02'!I32,'03'!I32,'04'!I32,'05'!I32,'06'!I32,'07'!I32,'08'!I32,'09'!I32,'10'!I32,'11'!I32,'12'!I32)</f>
        <v>0</v>
      </c>
      <c r="J32" s="36" t="s">
        <v>41</v>
      </c>
      <c r="K32" s="37">
        <f>SUM('01'!K32,'02'!K32,'03'!K32,'04'!K32,'05'!K32,'06'!K32,'07'!K32,'08'!K32,'09'!K32,'10'!K32,'11'!K32,'12'!K32)</f>
        <v>0</v>
      </c>
      <c r="M32" s="14" t="s">
        <v>62</v>
      </c>
      <c r="N32" s="3">
        <f>SUM('01'!N33,'02'!N33,'03'!N33,'04'!N33,'05'!N32,'06'!N32,'07'!N32,'08'!N32,'09'!N32,'10'!N32,'11'!N32,'12'!N32)</f>
        <v>52</v>
      </c>
    </row>
    <row r="33" spans="1:14" ht="15.75" customHeight="1" x14ac:dyDescent="0.3">
      <c r="A33" s="109"/>
      <c r="B33" s="109"/>
      <c r="C33" s="109"/>
      <c r="D33" s="30" t="s">
        <v>43</v>
      </c>
      <c r="E33" s="31">
        <f>SUM('01'!E33,'02'!E33,'03'!E33,'04'!E33,'05'!E33,'06'!E33,'07'!E33,'08'!E33,'09'!E33,'10'!E33,'11'!E33,'12'!E33)</f>
        <v>0</v>
      </c>
      <c r="F33" s="32" t="s">
        <v>43</v>
      </c>
      <c r="G33" s="33">
        <f>SUM('01'!G33,'02'!G33,'03'!G33,'04'!G33,'05'!G33,'06'!G33,'07'!G33,'08'!G33,'09'!G33,'10'!G33,'11'!G33,'12'!G33)</f>
        <v>0</v>
      </c>
      <c r="H33" s="34" t="s">
        <v>43</v>
      </c>
      <c r="I33" s="35">
        <f>SUM('01'!I33,'02'!I33,'03'!I33,'04'!I33,'05'!I33,'06'!I33,'07'!I33,'08'!I33,'09'!I33,'10'!I33,'11'!I33,'12'!I33)</f>
        <v>0</v>
      </c>
      <c r="J33" s="36" t="s">
        <v>43</v>
      </c>
      <c r="K33" s="37">
        <f>SUM('01'!K33,'02'!K33,'03'!K33,'04'!K33,'05'!K33,'06'!K33,'07'!K33,'08'!K33,'09'!K33,'10'!K33,'11'!K33,'12'!K33)</f>
        <v>0</v>
      </c>
      <c r="M33" s="14" t="s">
        <v>63</v>
      </c>
      <c r="N33" s="3">
        <f>SUM('01'!N34,'02'!N34,'03'!N34,'04'!N34,'05'!N33,'06'!N33,'07'!N33,'08'!N33,'09'!N33,'10'!N33,'11'!N33,'12'!N33)</f>
        <v>51</v>
      </c>
    </row>
    <row r="34" spans="1:14" ht="15.75" customHeight="1" x14ac:dyDescent="0.3">
      <c r="A34" s="109"/>
      <c r="B34" s="109"/>
      <c r="C34" s="109"/>
      <c r="D34" s="44" t="s">
        <v>45</v>
      </c>
      <c r="E34" s="45">
        <f>SUM('01'!E34,'02'!E34,'03'!E34,'04'!E34,'05'!E34,'06'!E34,'07'!E34,'08'!E34,'09'!E34,'10'!E34,'11'!E34,'12'!E34)</f>
        <v>0</v>
      </c>
      <c r="F34" s="46" t="s">
        <v>45</v>
      </c>
      <c r="G34" s="47">
        <f>SUM('01'!G34,'02'!G34,'03'!G34,'04'!G34,'05'!G34,'06'!G34,'07'!G34,'08'!G34,'09'!G34,'10'!G34,'11'!G34,'12'!G34)</f>
        <v>0</v>
      </c>
      <c r="H34" s="48" t="s">
        <v>45</v>
      </c>
      <c r="I34" s="49">
        <f>SUM('01'!I34,'02'!I34,'03'!I34,'04'!I34,'05'!I34,'06'!I34,'07'!I34,'08'!I34,'09'!I34,'10'!I34,'11'!I34,'12'!I34)</f>
        <v>0</v>
      </c>
      <c r="J34" s="50" t="s">
        <v>45</v>
      </c>
      <c r="K34" s="51">
        <f>SUM('01'!K34,'02'!K34,'03'!K34,'04'!K34,'05'!K34,'06'!K34,'07'!K34,'08'!K34,'09'!K34,'10'!K34,'11'!K34,'12'!K34)</f>
        <v>1</v>
      </c>
      <c r="L34" s="1"/>
      <c r="M34" s="14" t="s">
        <v>64</v>
      </c>
      <c r="N34" s="3">
        <f>SUM('01'!N28,'02'!N28,'03'!N28,'04'!N28,'05'!N34,'06'!N34,'07'!N34,'08'!N34,'09'!N34,'10'!N34,'11'!N34,'12'!N34)</f>
        <v>44</v>
      </c>
    </row>
  </sheetData>
  <sheetProtection algorithmName="SHA-512" hashValue="K1HOOkzALUHsBsvnfPNhJdrZK8VdlEXjvjhUelTZCXy5raaraddNHGxDvuovKBAm/qWpB8SlqBFiSnxx+fmK8Q==" saltValue="QC98DCbibVQQE5R6oigGvg==" spinCount="100000" sheet="1" objects="1" scenarios="1"/>
  <mergeCells count="35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D22:E22"/>
    <mergeCell ref="F22:G22"/>
    <mergeCell ref="H22:I22"/>
    <mergeCell ref="J22:K22"/>
    <mergeCell ref="A23:B23"/>
    <mergeCell ref="A24:B24"/>
    <mergeCell ref="A25:B25"/>
    <mergeCell ref="A26:B26"/>
    <mergeCell ref="A27:B27"/>
    <mergeCell ref="A29:B29"/>
    <mergeCell ref="A30:B30"/>
    <mergeCell ref="A31:B31"/>
    <mergeCell ref="A32:C34"/>
  </mergeCells>
  <pageMargins left="0.7" right="0.7" top="0.75" bottom="0.75" header="0.3" footer="0.3"/>
  <pageSetup fitToWidth="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</sheetPr>
  <dimension ref="A1:V126"/>
  <sheetViews>
    <sheetView showGridLines="0" zoomScaleNormal="100" workbookViewId="0">
      <selection activeCell="P3" sqref="P3"/>
    </sheetView>
  </sheetViews>
  <sheetFormatPr defaultColWidth="8.44140625" defaultRowHeight="14.4" x14ac:dyDescent="0.3"/>
  <cols>
    <col min="1" max="11" width="10.77734375" customWidth="1"/>
  </cols>
  <sheetData>
    <row r="1" spans="1:19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102</v>
      </c>
      <c r="N1" s="123"/>
      <c r="O1" s="123"/>
      <c r="P1" s="124">
        <v>2025</v>
      </c>
      <c r="Q1" s="124"/>
      <c r="R1" s="124"/>
      <c r="S1" s="124"/>
    </row>
    <row r="2" spans="1:19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</row>
    <row r="3" spans="1:19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</row>
    <row r="4" spans="1:19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0</v>
      </c>
    </row>
    <row r="5" spans="1:19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0</v>
      </c>
    </row>
    <row r="6" spans="1:19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0</v>
      </c>
    </row>
    <row r="7" spans="1:19" x14ac:dyDescent="0.3">
      <c r="C7" s="142" t="s">
        <v>103</v>
      </c>
      <c r="D7" s="142"/>
      <c r="E7" s="142"/>
      <c r="F7" s="142"/>
      <c r="G7" s="142"/>
      <c r="H7" s="142"/>
      <c r="I7" s="142"/>
      <c r="J7" s="142"/>
      <c r="K7" s="142"/>
      <c r="L7" s="52"/>
      <c r="M7" s="1">
        <v>3</v>
      </c>
      <c r="N7" s="1">
        <f>COUNTIF($U37:$U165,3)</f>
        <v>0</v>
      </c>
    </row>
    <row r="8" spans="1:19" x14ac:dyDescent="0.3">
      <c r="C8" s="142"/>
      <c r="D8" s="142"/>
      <c r="E8" s="142"/>
      <c r="F8" s="142"/>
      <c r="G8" s="142"/>
      <c r="H8" s="142"/>
      <c r="I8" s="142"/>
      <c r="J8" s="142"/>
      <c r="K8" s="142"/>
      <c r="L8" s="52"/>
      <c r="M8" s="1">
        <v>4</v>
      </c>
      <c r="N8" s="1">
        <f>COUNTIF($U37:$U165,4)</f>
        <v>0</v>
      </c>
    </row>
    <row r="9" spans="1:19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0</v>
      </c>
    </row>
    <row r="10" spans="1:19" x14ac:dyDescent="0.3">
      <c r="A10" s="112" t="s">
        <v>15</v>
      </c>
      <c r="B10" s="112"/>
      <c r="C10" s="54">
        <f>SUM(B37:I204)</f>
        <v>0</v>
      </c>
      <c r="D10" s="5" t="s">
        <v>16</v>
      </c>
      <c r="E10" s="55">
        <f>SUM(B37:B204)</f>
        <v>0</v>
      </c>
      <c r="F10" s="15" t="s">
        <v>16</v>
      </c>
      <c r="G10" s="56">
        <f>SUM(C37:C204)</f>
        <v>0</v>
      </c>
      <c r="H10" s="16" t="s">
        <v>16</v>
      </c>
      <c r="I10" s="57">
        <f>SUM(D37:D204)</f>
        <v>0</v>
      </c>
      <c r="J10" s="17" t="s">
        <v>16</v>
      </c>
      <c r="K10" s="58">
        <f>SUM(E37:E204)</f>
        <v>0</v>
      </c>
      <c r="L10" s="52"/>
      <c r="M10" s="1">
        <v>6</v>
      </c>
      <c r="N10" s="1">
        <f>COUNTIF($U37:$U165,6)</f>
        <v>0</v>
      </c>
    </row>
    <row r="11" spans="1:19" x14ac:dyDescent="0.3">
      <c r="A11" s="112" t="s">
        <v>19</v>
      </c>
      <c r="B11" s="112"/>
      <c r="C11" s="54">
        <f>SUM(J37:J204)</f>
        <v>0</v>
      </c>
      <c r="D11" s="5" t="s">
        <v>20</v>
      </c>
      <c r="E11" s="55">
        <f>SUMIF(B37:B204,"1",$J37:$J204)</f>
        <v>0</v>
      </c>
      <c r="F11" s="15" t="s">
        <v>20</v>
      </c>
      <c r="G11" s="56">
        <f>SUMIF(C37:C204,"1",$J37:$J204)</f>
        <v>0</v>
      </c>
      <c r="H11" s="16" t="s">
        <v>20</v>
      </c>
      <c r="I11" s="57">
        <f>SUMIF(D37:D204,"1",$J37:$J204)</f>
        <v>0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0</v>
      </c>
    </row>
    <row r="12" spans="1:19" x14ac:dyDescent="0.3">
      <c r="A12" s="112" t="s">
        <v>22</v>
      </c>
      <c r="B12" s="112"/>
      <c r="C12" s="54">
        <f>SUM(K37:K204)</f>
        <v>0</v>
      </c>
      <c r="D12" s="5" t="s">
        <v>23</v>
      </c>
      <c r="E12" s="55">
        <f ca="1">SUMIF(B37:B205,"1",$K37:$K204)</f>
        <v>0</v>
      </c>
      <c r="F12" s="15" t="s">
        <v>23</v>
      </c>
      <c r="G12" s="56">
        <f>SUMIF(C37:C204,"1",$K37:$K204)</f>
        <v>0</v>
      </c>
      <c r="H12" s="16" t="s">
        <v>23</v>
      </c>
      <c r="I12" s="57">
        <f>SUMIF(D37:D204,"1",$K37:$K204)</f>
        <v>0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0</v>
      </c>
    </row>
    <row r="13" spans="1:19" x14ac:dyDescent="0.3">
      <c r="A13" s="112" t="s">
        <v>25</v>
      </c>
      <c r="B13" s="112"/>
      <c r="C13" s="54">
        <f>SUM(L37:L204)</f>
        <v>0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0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0</v>
      </c>
    </row>
    <row r="14" spans="1:19" x14ac:dyDescent="0.3">
      <c r="A14" s="112" t="s">
        <v>28</v>
      </c>
      <c r="B14" s="112"/>
      <c r="C14" s="54">
        <f>SUM(M37:M204)</f>
        <v>0</v>
      </c>
      <c r="D14" s="5" t="s">
        <v>29</v>
      </c>
      <c r="E14" s="55">
        <f>SUMIF(B37:B205,"1",$M37:$M205)</f>
        <v>0</v>
      </c>
      <c r="F14" s="15" t="s">
        <v>29</v>
      </c>
      <c r="G14" s="56">
        <f>SUMIF(C37:C204,"1",$M37:$M205)</f>
        <v>0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0</v>
      </c>
    </row>
    <row r="15" spans="1:19" x14ac:dyDescent="0.3">
      <c r="A15" s="112" t="s">
        <v>31</v>
      </c>
      <c r="B15" s="112"/>
      <c r="C15" s="54">
        <f>SUM(N37:N204)</f>
        <v>0</v>
      </c>
      <c r="D15" s="5" t="s">
        <v>32</v>
      </c>
      <c r="E15" s="55">
        <f>SUMIF(B37:B205,"1",$N37:$N205)</f>
        <v>0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0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0</v>
      </c>
    </row>
    <row r="16" spans="1:19" x14ac:dyDescent="0.3">
      <c r="A16" s="112" t="s">
        <v>34</v>
      </c>
      <c r="B16" s="112"/>
      <c r="C16" s="54">
        <f>SUM(O37:O204)</f>
        <v>0</v>
      </c>
      <c r="D16" s="5" t="s">
        <v>35</v>
      </c>
      <c r="E16" s="55">
        <f>SUMIF(B37:B205,"1",$O37:$O205)</f>
        <v>0</v>
      </c>
      <c r="F16" s="15" t="s">
        <v>35</v>
      </c>
      <c r="G16" s="56">
        <f>SUMIF(C37:C204,"1",$O37:$O205)</f>
        <v>0</v>
      </c>
      <c r="H16" s="16" t="s">
        <v>35</v>
      </c>
      <c r="I16" s="57">
        <f>SUMIF(D37:D204,"1",$O37:$O205)</f>
        <v>0</v>
      </c>
      <c r="J16" s="17" t="s">
        <v>35</v>
      </c>
      <c r="K16" s="58">
        <f>SUMIF(E37:E204,"1",$O37:$O205)</f>
        <v>0</v>
      </c>
      <c r="L16" s="52"/>
      <c r="M16" s="1">
        <v>12</v>
      </c>
      <c r="N16" s="1">
        <f>COUNTIF($U37:$U165,12)</f>
        <v>0</v>
      </c>
    </row>
    <row r="17" spans="1:14" x14ac:dyDescent="0.3">
      <c r="A17" s="112" t="s">
        <v>36</v>
      </c>
      <c r="B17" s="112"/>
      <c r="C17" s="54">
        <f>SUM(P37:P204)</f>
        <v>0</v>
      </c>
      <c r="D17" s="5" t="s">
        <v>37</v>
      </c>
      <c r="E17" s="55">
        <f>SUMIF(B37:B205,"1",$P37:$P205)</f>
        <v>0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0</v>
      </c>
    </row>
    <row r="18" spans="1:14" x14ac:dyDescent="0.3">
      <c r="A18" s="112" t="s">
        <v>38</v>
      </c>
      <c r="B18" s="112"/>
      <c r="C18" s="54">
        <f>SUM(Q37:Q204)</f>
        <v>0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0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0</v>
      </c>
    </row>
    <row r="19" spans="1:14" x14ac:dyDescent="0.3">
      <c r="A19" s="112" t="s">
        <v>40</v>
      </c>
      <c r="B19" s="112"/>
      <c r="C19" s="54">
        <f>SUM(R37:R204)</f>
        <v>0</v>
      </c>
      <c r="D19" s="5" t="s">
        <v>41</v>
      </c>
      <c r="E19" s="55">
        <f>SUMIF(B37:B205,"1",$R37:$R307)</f>
        <v>0</v>
      </c>
      <c r="F19" s="15" t="s">
        <v>41</v>
      </c>
      <c r="G19" s="56">
        <f>SUMIF(C37:C204,"1",$R37:$R307)</f>
        <v>0</v>
      </c>
      <c r="H19" s="16" t="s">
        <v>41</v>
      </c>
      <c r="I19" s="57">
        <f>SUMIF(D37:D204,"1",$R37:$R307)</f>
        <v>0</v>
      </c>
      <c r="J19" s="17" t="s">
        <v>41</v>
      </c>
      <c r="K19" s="58">
        <f>SUMIF(E37:E204,"1",$R37:$R307)</f>
        <v>0</v>
      </c>
      <c r="L19" s="52"/>
      <c r="M19" s="1">
        <v>15</v>
      </c>
      <c r="N19" s="1">
        <f>COUNTIF($U37:$U165,15)</f>
        <v>0</v>
      </c>
    </row>
    <row r="20" spans="1:14" x14ac:dyDescent="0.3">
      <c r="A20" s="112" t="s">
        <v>42</v>
      </c>
      <c r="B20" s="112"/>
      <c r="C20" s="54">
        <f>SUM(S37:S204)</f>
        <v>0</v>
      </c>
      <c r="D20" s="5" t="s">
        <v>43</v>
      </c>
      <c r="E20" s="55">
        <f>SUMIF(B37:B205,"1",$S37:$S205)</f>
        <v>0</v>
      </c>
      <c r="F20" s="15" t="s">
        <v>43</v>
      </c>
      <c r="G20" s="56">
        <f>SUMIF(C37:C204,"1",$S37:$S205)</f>
        <v>0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0</v>
      </c>
    </row>
    <row r="21" spans="1:14" x14ac:dyDescent="0.3">
      <c r="A21" s="112" t="s">
        <v>44</v>
      </c>
      <c r="B21" s="112"/>
      <c r="C21" s="54">
        <f>SUM(T37:T204)</f>
        <v>0</v>
      </c>
      <c r="D21" s="59" t="s">
        <v>45</v>
      </c>
      <c r="E21" s="60">
        <f>SUMIF(B37:B205,"1",$T37:$T205)</f>
        <v>0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0</v>
      </c>
    </row>
    <row r="22" spans="1:14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0</v>
      </c>
    </row>
    <row r="23" spans="1:14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0</v>
      </c>
      <c r="F23" s="32" t="s">
        <v>16</v>
      </c>
      <c r="G23" s="66">
        <f>SUM(G37:G204)</f>
        <v>0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0</v>
      </c>
      <c r="L23" s="52"/>
      <c r="M23" s="1">
        <v>19</v>
      </c>
      <c r="N23" s="1">
        <f>COUNTIF($U37:$U165,19)</f>
        <v>0</v>
      </c>
    </row>
    <row r="24" spans="1:14" x14ac:dyDescent="0.3">
      <c r="A24" s="133" t="s">
        <v>51</v>
      </c>
      <c r="B24" s="133"/>
      <c r="C24" s="64">
        <v>0</v>
      </c>
      <c r="D24" s="41" t="s">
        <v>20</v>
      </c>
      <c r="E24" s="65">
        <f>SUMIF(F37:F204,"1",$J37:$J204)</f>
        <v>0</v>
      </c>
      <c r="F24" s="32" t="s">
        <v>20</v>
      </c>
      <c r="G24" s="66">
        <f>SUMIF(G37:G204,"1",$J37:$J204)</f>
        <v>0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0</v>
      </c>
    </row>
    <row r="25" spans="1:14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0</v>
      </c>
      <c r="L25" s="52"/>
      <c r="M25" s="1">
        <v>21</v>
      </c>
      <c r="N25" s="1">
        <f>COUNTIF($U37:$U165,21)</f>
        <v>0</v>
      </c>
    </row>
    <row r="26" spans="1:14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0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0</v>
      </c>
    </row>
    <row r="27" spans="1:14" x14ac:dyDescent="0.3">
      <c r="A27" s="105" t="s">
        <v>111</v>
      </c>
      <c r="B27" s="105"/>
      <c r="C27" s="99">
        <v>0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0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0</v>
      </c>
      <c r="L27" s="52"/>
      <c r="M27" s="1">
        <v>23</v>
      </c>
      <c r="N27" s="1">
        <f>COUNTIF($U37:$U165,23)</f>
        <v>0</v>
      </c>
    </row>
    <row r="28" spans="1:14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0</v>
      </c>
      <c r="F28" s="32" t="s">
        <v>32</v>
      </c>
      <c r="G28" s="66">
        <f>SUMIF(G37:G204,"1",$N37:$N204)</f>
        <v>0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M28" s="14" t="s">
        <v>55</v>
      </c>
      <c r="N28" s="1">
        <f t="shared" ref="N28:N33" si="0">COUNTIF($V$37:$V$165,M29)</f>
        <v>0</v>
      </c>
    </row>
    <row r="29" spans="1:14" x14ac:dyDescent="0.3">
      <c r="A29" s="106" t="s">
        <v>56</v>
      </c>
      <c r="B29" s="106"/>
      <c r="C29" s="69"/>
      <c r="D29" s="41" t="s">
        <v>35</v>
      </c>
      <c r="E29" s="65">
        <f>SUMIF(F37:F204,"1",$O37:$O204)</f>
        <v>0</v>
      </c>
      <c r="F29" s="32" t="s">
        <v>35</v>
      </c>
      <c r="G29" s="66">
        <f>SUMIF(G37:G204,"1",$O37:$O204)</f>
        <v>0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M29" s="14" t="s">
        <v>57</v>
      </c>
      <c r="N29" s="1">
        <f t="shared" si="0"/>
        <v>0</v>
      </c>
    </row>
    <row r="30" spans="1:14" x14ac:dyDescent="0.3">
      <c r="A30" s="107" t="s">
        <v>58</v>
      </c>
      <c r="B30" s="107"/>
      <c r="C30" s="70"/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0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M30" s="14" t="s">
        <v>59</v>
      </c>
      <c r="N30" s="1">
        <f t="shared" si="0"/>
        <v>0</v>
      </c>
    </row>
    <row r="31" spans="1:14" x14ac:dyDescent="0.3">
      <c r="A31" s="108" t="s">
        <v>60</v>
      </c>
      <c r="B31" s="108"/>
      <c r="C31" s="71"/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0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M31" s="14" t="s">
        <v>61</v>
      </c>
      <c r="N31" s="1">
        <f t="shared" si="0"/>
        <v>0</v>
      </c>
    </row>
    <row r="32" spans="1:14" x14ac:dyDescent="0.3">
      <c r="A32" s="145"/>
      <c r="B32" s="145"/>
      <c r="C32" s="145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0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M32" s="14" t="s">
        <v>62</v>
      </c>
      <c r="N32" s="1">
        <f t="shared" si="0"/>
        <v>0</v>
      </c>
    </row>
    <row r="33" spans="1:22" x14ac:dyDescent="0.3">
      <c r="A33" s="145"/>
      <c r="B33" s="145"/>
      <c r="C33" s="145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M33" s="14" t="s">
        <v>63</v>
      </c>
      <c r="N33" s="1">
        <f t="shared" si="0"/>
        <v>0</v>
      </c>
    </row>
    <row r="34" spans="1:22" x14ac:dyDescent="0.3">
      <c r="A34" s="145"/>
      <c r="B34" s="145"/>
      <c r="C34" s="145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0</v>
      </c>
      <c r="L34" s="52"/>
      <c r="M34" s="14" t="s">
        <v>64</v>
      </c>
      <c r="N34" s="1">
        <f>COUNTIF($V$37:$V$165,M28)</f>
        <v>0</v>
      </c>
    </row>
    <row r="35" spans="1:22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38" t="s">
        <v>70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78" t="s">
        <v>71</v>
      </c>
      <c r="V35" s="79" t="s">
        <v>72</v>
      </c>
    </row>
    <row r="36" spans="1:22" x14ac:dyDescent="0.3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92" t="s">
        <v>76</v>
      </c>
      <c r="U36" s="86" t="s">
        <v>87</v>
      </c>
      <c r="V36" s="87" t="s">
        <v>88</v>
      </c>
    </row>
    <row r="37" spans="1:22" x14ac:dyDescent="0.3">
      <c r="A37" s="72"/>
    </row>
    <row r="38" spans="1:22" x14ac:dyDescent="0.3">
      <c r="A38" s="72"/>
    </row>
    <row r="39" spans="1:22" x14ac:dyDescent="0.3">
      <c r="A39" s="72"/>
    </row>
    <row r="40" spans="1:22" x14ac:dyDescent="0.3">
      <c r="A40" s="72"/>
    </row>
    <row r="41" spans="1:22" x14ac:dyDescent="0.3">
      <c r="A41" s="72"/>
    </row>
    <row r="42" spans="1:22" x14ac:dyDescent="0.3">
      <c r="A42" s="72"/>
    </row>
    <row r="43" spans="1:22" x14ac:dyDescent="0.3">
      <c r="A43" s="72"/>
    </row>
    <row r="44" spans="1:22" x14ac:dyDescent="0.3">
      <c r="A44" s="72"/>
    </row>
    <row r="45" spans="1:22" x14ac:dyDescent="0.3">
      <c r="A45" s="72"/>
    </row>
    <row r="46" spans="1:22" x14ac:dyDescent="0.3">
      <c r="A46" s="72"/>
    </row>
    <row r="47" spans="1:22" x14ac:dyDescent="0.3">
      <c r="A47" s="72"/>
    </row>
    <row r="48" spans="1:22" x14ac:dyDescent="0.3">
      <c r="A48" s="72"/>
    </row>
    <row r="49" spans="1:1" x14ac:dyDescent="0.3">
      <c r="A49" s="72"/>
    </row>
    <row r="50" spans="1:1" x14ac:dyDescent="0.3">
      <c r="A50" s="72"/>
    </row>
    <row r="51" spans="1:1" x14ac:dyDescent="0.3">
      <c r="A51" s="72"/>
    </row>
    <row r="52" spans="1:1" x14ac:dyDescent="0.3">
      <c r="A52" s="72"/>
    </row>
    <row r="53" spans="1:1" x14ac:dyDescent="0.3">
      <c r="A53" s="72"/>
    </row>
    <row r="54" spans="1:1" x14ac:dyDescent="0.3">
      <c r="A54" s="72"/>
    </row>
    <row r="55" spans="1:1" x14ac:dyDescent="0.3">
      <c r="A55" s="72"/>
    </row>
    <row r="56" spans="1:1" x14ac:dyDescent="0.3">
      <c r="A56" s="72"/>
    </row>
    <row r="57" spans="1:1" x14ac:dyDescent="0.3">
      <c r="A57" s="72"/>
    </row>
    <row r="58" spans="1:1" x14ac:dyDescent="0.3">
      <c r="A58" s="72"/>
    </row>
    <row r="59" spans="1:1" x14ac:dyDescent="0.3">
      <c r="A59" s="72"/>
    </row>
    <row r="60" spans="1:1" x14ac:dyDescent="0.3">
      <c r="A60" s="72"/>
    </row>
    <row r="61" spans="1:1" x14ac:dyDescent="0.3">
      <c r="A61" s="72"/>
    </row>
    <row r="62" spans="1:1" x14ac:dyDescent="0.3">
      <c r="A62" s="72"/>
    </row>
    <row r="63" spans="1:1" x14ac:dyDescent="0.3">
      <c r="A63" s="72"/>
    </row>
    <row r="64" spans="1:1" x14ac:dyDescent="0.3">
      <c r="A64" s="72"/>
    </row>
    <row r="65" spans="1:1" x14ac:dyDescent="0.3">
      <c r="A65" s="72"/>
    </row>
    <row r="66" spans="1:1" x14ac:dyDescent="0.3">
      <c r="A66" s="72"/>
    </row>
    <row r="67" spans="1:1" x14ac:dyDescent="0.3">
      <c r="A67" s="72"/>
    </row>
    <row r="68" spans="1:1" x14ac:dyDescent="0.3">
      <c r="A68" s="72"/>
    </row>
    <row r="69" spans="1:1" x14ac:dyDescent="0.3">
      <c r="A69" s="72"/>
    </row>
    <row r="70" spans="1:1" x14ac:dyDescent="0.3">
      <c r="A70" s="72"/>
    </row>
    <row r="71" spans="1:1" x14ac:dyDescent="0.3">
      <c r="A71" s="72"/>
    </row>
    <row r="72" spans="1:1" x14ac:dyDescent="0.3">
      <c r="A72" s="72"/>
    </row>
    <row r="73" spans="1:1" x14ac:dyDescent="0.3">
      <c r="A73" s="72"/>
    </row>
    <row r="74" spans="1:1" x14ac:dyDescent="0.3">
      <c r="A74" s="72"/>
    </row>
    <row r="75" spans="1:1" x14ac:dyDescent="0.3">
      <c r="A75" s="72"/>
    </row>
    <row r="76" spans="1:1" x14ac:dyDescent="0.3">
      <c r="A76" s="72"/>
    </row>
    <row r="77" spans="1:1" x14ac:dyDescent="0.3">
      <c r="A77" s="72"/>
    </row>
    <row r="78" spans="1:1" x14ac:dyDescent="0.3">
      <c r="A78" s="72"/>
    </row>
    <row r="79" spans="1:1" x14ac:dyDescent="0.3">
      <c r="A79" s="72"/>
    </row>
    <row r="80" spans="1:1" x14ac:dyDescent="0.3">
      <c r="A80" s="72"/>
    </row>
    <row r="81" spans="1:1" x14ac:dyDescent="0.3">
      <c r="A81" s="72"/>
    </row>
    <row r="82" spans="1:1" x14ac:dyDescent="0.3">
      <c r="A82" s="72"/>
    </row>
    <row r="83" spans="1:1" x14ac:dyDescent="0.3">
      <c r="A83" s="72"/>
    </row>
    <row r="84" spans="1:1" x14ac:dyDescent="0.3">
      <c r="A84" s="72"/>
    </row>
    <row r="85" spans="1:1" x14ac:dyDescent="0.3">
      <c r="A85" s="72"/>
    </row>
    <row r="86" spans="1:1" x14ac:dyDescent="0.3">
      <c r="A86" s="72"/>
    </row>
    <row r="87" spans="1:1" x14ac:dyDescent="0.3">
      <c r="A87" s="72"/>
    </row>
    <row r="88" spans="1:1" x14ac:dyDescent="0.3">
      <c r="A88" s="72"/>
    </row>
    <row r="89" spans="1:1" x14ac:dyDescent="0.3">
      <c r="A89" s="72"/>
    </row>
    <row r="90" spans="1:1" x14ac:dyDescent="0.3">
      <c r="A90" s="72"/>
    </row>
    <row r="91" spans="1:1" x14ac:dyDescent="0.3">
      <c r="A91" s="72"/>
    </row>
    <row r="92" spans="1:1" x14ac:dyDescent="0.3">
      <c r="A92" s="72"/>
    </row>
    <row r="93" spans="1:1" x14ac:dyDescent="0.3">
      <c r="A93" s="72"/>
    </row>
    <row r="94" spans="1:1" x14ac:dyDescent="0.3">
      <c r="A94" s="72"/>
    </row>
    <row r="95" spans="1:1" x14ac:dyDescent="0.3">
      <c r="A95" s="72"/>
    </row>
    <row r="96" spans="1:1" x14ac:dyDescent="0.3">
      <c r="A96" s="72"/>
    </row>
    <row r="97" spans="1:1" x14ac:dyDescent="0.3">
      <c r="A97" s="72"/>
    </row>
    <row r="98" spans="1:1" x14ac:dyDescent="0.3">
      <c r="A98" s="72"/>
    </row>
    <row r="99" spans="1:1" x14ac:dyDescent="0.3">
      <c r="A99" s="72"/>
    </row>
    <row r="100" spans="1:1" x14ac:dyDescent="0.3">
      <c r="A100" s="72"/>
    </row>
    <row r="101" spans="1:1" x14ac:dyDescent="0.3">
      <c r="A101" s="72"/>
    </row>
    <row r="102" spans="1:1" x14ac:dyDescent="0.3">
      <c r="A102" s="72"/>
    </row>
    <row r="103" spans="1:1" x14ac:dyDescent="0.3">
      <c r="A103" s="72"/>
    </row>
    <row r="104" spans="1:1" x14ac:dyDescent="0.3">
      <c r="A104" s="72"/>
    </row>
    <row r="105" spans="1:1" x14ac:dyDescent="0.3">
      <c r="A105" s="72"/>
    </row>
    <row r="106" spans="1:1" x14ac:dyDescent="0.3">
      <c r="A106" s="72"/>
    </row>
    <row r="107" spans="1:1" x14ac:dyDescent="0.3">
      <c r="A107" s="72"/>
    </row>
    <row r="108" spans="1:1" x14ac:dyDescent="0.3">
      <c r="A108" s="72"/>
    </row>
    <row r="109" spans="1:1" x14ac:dyDescent="0.3">
      <c r="A109" s="72"/>
    </row>
    <row r="110" spans="1:1" x14ac:dyDescent="0.3">
      <c r="A110" s="72"/>
    </row>
    <row r="111" spans="1:1" x14ac:dyDescent="0.3">
      <c r="A111" s="72"/>
    </row>
    <row r="112" spans="1:1" x14ac:dyDescent="0.3">
      <c r="A112" s="72"/>
    </row>
    <row r="113" spans="1:1" x14ac:dyDescent="0.3">
      <c r="A113" s="72"/>
    </row>
    <row r="114" spans="1:1" x14ac:dyDescent="0.3">
      <c r="A114" s="72"/>
    </row>
    <row r="115" spans="1:1" x14ac:dyDescent="0.3">
      <c r="A115" s="72"/>
    </row>
    <row r="116" spans="1:1" x14ac:dyDescent="0.3">
      <c r="A116" s="72"/>
    </row>
    <row r="117" spans="1:1" x14ac:dyDescent="0.3">
      <c r="A117" s="72"/>
    </row>
    <row r="118" spans="1:1" x14ac:dyDescent="0.3">
      <c r="A118" s="72"/>
    </row>
    <row r="119" spans="1:1" x14ac:dyDescent="0.3">
      <c r="A119" s="72"/>
    </row>
    <row r="120" spans="1:1" x14ac:dyDescent="0.3">
      <c r="A120" s="72"/>
    </row>
    <row r="121" spans="1:1" x14ac:dyDescent="0.3">
      <c r="A121" s="72"/>
    </row>
    <row r="122" spans="1:1" ht="15.75" customHeight="1" x14ac:dyDescent="0.3">
      <c r="A122" s="72"/>
    </row>
    <row r="123" spans="1:1" x14ac:dyDescent="0.3">
      <c r="A123" s="72"/>
    </row>
    <row r="124" spans="1:1" x14ac:dyDescent="0.3">
      <c r="A124" s="72"/>
    </row>
    <row r="125" spans="1:1" x14ac:dyDescent="0.3">
      <c r="A125" s="72"/>
    </row>
    <row r="126" spans="1:1" x14ac:dyDescent="0.3">
      <c r="A126" s="72"/>
    </row>
  </sheetData>
  <sheetProtection algorithmName="SHA-512" hashValue="YwV0JUeMytrwg+Ybmamved9gJPI8ymw+mnBtaY+dv3Qk0Z0+7lBu68UZfkw+1G9W2Pma7hBQKuy9PJUq+3ulGQ==" saltValue="4lHlh6EJnmgAD67a3HkDUw==" spinCount="100000" sheet="1" objects="1" scenarios="1"/>
  <mergeCells count="39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31:B31"/>
    <mergeCell ref="A32:C34"/>
    <mergeCell ref="B35:I35"/>
    <mergeCell ref="J35:T35"/>
    <mergeCell ref="A26:B26"/>
    <mergeCell ref="A27:B27"/>
    <mergeCell ref="A28:C28"/>
    <mergeCell ref="A29:B29"/>
    <mergeCell ref="A30:B30"/>
  </mergeCells>
  <pageMargins left="0.7" right="0.7" top="0.75" bottom="0.75" header="0.511811023622047" footer="0.511811023622047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</sheetPr>
  <dimension ref="A1:V36"/>
  <sheetViews>
    <sheetView showGridLines="0" zoomScaleNormal="100" workbookViewId="0">
      <selection activeCell="P3" sqref="P3"/>
    </sheetView>
  </sheetViews>
  <sheetFormatPr defaultColWidth="8.44140625" defaultRowHeight="14.4" x14ac:dyDescent="0.3"/>
  <cols>
    <col min="1" max="11" width="10.77734375" customWidth="1"/>
  </cols>
  <sheetData>
    <row r="1" spans="1:19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104</v>
      </c>
      <c r="N1" s="123"/>
      <c r="O1" s="123"/>
      <c r="P1" s="124">
        <v>2025</v>
      </c>
      <c r="Q1" s="124"/>
      <c r="R1" s="124"/>
      <c r="S1" s="124"/>
    </row>
    <row r="2" spans="1:19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</row>
    <row r="3" spans="1:19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</row>
    <row r="4" spans="1:19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0</v>
      </c>
    </row>
    <row r="5" spans="1:19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0</v>
      </c>
    </row>
    <row r="6" spans="1:19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0</v>
      </c>
    </row>
    <row r="7" spans="1:19" x14ac:dyDescent="0.3">
      <c r="C7" s="142" t="s">
        <v>105</v>
      </c>
      <c r="D7" s="142"/>
      <c r="E7" s="142"/>
      <c r="F7" s="142"/>
      <c r="G7" s="142"/>
      <c r="H7" s="142"/>
      <c r="I7" s="142"/>
      <c r="J7" s="142"/>
      <c r="K7" s="142"/>
      <c r="L7" s="52"/>
      <c r="M7" s="1">
        <v>3</v>
      </c>
      <c r="N7" s="1">
        <f>COUNTIF($U37:$U165,3)</f>
        <v>0</v>
      </c>
    </row>
    <row r="8" spans="1:19" x14ac:dyDescent="0.3">
      <c r="C8" s="142"/>
      <c r="D8" s="142"/>
      <c r="E8" s="142"/>
      <c r="F8" s="142"/>
      <c r="G8" s="142"/>
      <c r="H8" s="142"/>
      <c r="I8" s="142"/>
      <c r="J8" s="142"/>
      <c r="K8" s="142"/>
      <c r="L8" s="52"/>
      <c r="M8" s="1">
        <v>4</v>
      </c>
      <c r="N8" s="1">
        <f>COUNTIF($U37:$U165,4)</f>
        <v>0</v>
      </c>
    </row>
    <row r="9" spans="1:19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0</v>
      </c>
    </row>
    <row r="10" spans="1:19" x14ac:dyDescent="0.3">
      <c r="A10" s="112" t="s">
        <v>15</v>
      </c>
      <c r="B10" s="112"/>
      <c r="C10" s="54">
        <f>SUM(B37:I204)</f>
        <v>0</v>
      </c>
      <c r="D10" s="5" t="s">
        <v>16</v>
      </c>
      <c r="E10" s="55">
        <f>SUM(B37:B204)</f>
        <v>0</v>
      </c>
      <c r="F10" s="15" t="s">
        <v>16</v>
      </c>
      <c r="G10" s="56">
        <f>SUM(C37:C204)</f>
        <v>0</v>
      </c>
      <c r="H10" s="16" t="s">
        <v>16</v>
      </c>
      <c r="I10" s="57">
        <f>SUM(D37:D204)</f>
        <v>0</v>
      </c>
      <c r="J10" s="17" t="s">
        <v>16</v>
      </c>
      <c r="K10" s="58">
        <f>SUM(E37:E204)</f>
        <v>0</v>
      </c>
      <c r="L10" s="52"/>
      <c r="M10" s="1">
        <v>6</v>
      </c>
      <c r="N10" s="1">
        <f>COUNTIF($U37:$U165,6)</f>
        <v>0</v>
      </c>
    </row>
    <row r="11" spans="1:19" x14ac:dyDescent="0.3">
      <c r="A11" s="112" t="s">
        <v>19</v>
      </c>
      <c r="B11" s="112"/>
      <c r="C11" s="54">
        <f>SUM(J37:J204)</f>
        <v>0</v>
      </c>
      <c r="D11" s="5" t="s">
        <v>20</v>
      </c>
      <c r="E11" s="55">
        <f>SUMIF(B37:B204,"1",$J37:$J204)</f>
        <v>0</v>
      </c>
      <c r="F11" s="15" t="s">
        <v>20</v>
      </c>
      <c r="G11" s="56">
        <f>SUMIF(C37:C204,"1",$J37:$J204)</f>
        <v>0</v>
      </c>
      <c r="H11" s="16" t="s">
        <v>20</v>
      </c>
      <c r="I11" s="57">
        <f>SUMIF(D37:D204,"1",$J37:$J204)</f>
        <v>0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0</v>
      </c>
    </row>
    <row r="12" spans="1:19" x14ac:dyDescent="0.3">
      <c r="A12" s="112" t="s">
        <v>22</v>
      </c>
      <c r="B12" s="112"/>
      <c r="C12" s="54">
        <f>SUM(K37:K204)</f>
        <v>0</v>
      </c>
      <c r="D12" s="5" t="s">
        <v>23</v>
      </c>
      <c r="E12" s="55">
        <f ca="1">SUMIF(B37:B205,"1",$K37:$K204)</f>
        <v>0</v>
      </c>
      <c r="F12" s="15" t="s">
        <v>23</v>
      </c>
      <c r="G12" s="56">
        <f>SUMIF(C37:C204,"1",$K37:$K204)</f>
        <v>0</v>
      </c>
      <c r="H12" s="16" t="s">
        <v>23</v>
      </c>
      <c r="I12" s="57">
        <f>SUMIF(D37:D204,"1",$K37:$K204)</f>
        <v>0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0</v>
      </c>
    </row>
    <row r="13" spans="1:19" x14ac:dyDescent="0.3">
      <c r="A13" s="112" t="s">
        <v>25</v>
      </c>
      <c r="B13" s="112"/>
      <c r="C13" s="54">
        <f>SUM(L37:L204)</f>
        <v>0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0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0</v>
      </c>
    </row>
    <row r="14" spans="1:19" x14ac:dyDescent="0.3">
      <c r="A14" s="112" t="s">
        <v>28</v>
      </c>
      <c r="B14" s="112"/>
      <c r="C14" s="54">
        <f>SUM(M37:M204)</f>
        <v>0</v>
      </c>
      <c r="D14" s="5" t="s">
        <v>29</v>
      </c>
      <c r="E14" s="55">
        <f>SUMIF(B37:B205,"1",$M37:$M205)</f>
        <v>0</v>
      </c>
      <c r="F14" s="15" t="s">
        <v>29</v>
      </c>
      <c r="G14" s="56">
        <f>SUMIF(C37:C204,"1",$M37:$M205)</f>
        <v>0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0</v>
      </c>
    </row>
    <row r="15" spans="1:19" x14ac:dyDescent="0.3">
      <c r="A15" s="112" t="s">
        <v>31</v>
      </c>
      <c r="B15" s="112"/>
      <c r="C15" s="54">
        <f>SUM(N37:N204)</f>
        <v>0</v>
      </c>
      <c r="D15" s="5" t="s">
        <v>32</v>
      </c>
      <c r="E15" s="55">
        <f>SUMIF(B37:B205,"1",$N37:$N205)</f>
        <v>0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0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0</v>
      </c>
    </row>
    <row r="16" spans="1:19" x14ac:dyDescent="0.3">
      <c r="A16" s="112" t="s">
        <v>34</v>
      </c>
      <c r="B16" s="112"/>
      <c r="C16" s="54">
        <f>SUM(O37:O204)</f>
        <v>0</v>
      </c>
      <c r="D16" s="5" t="s">
        <v>35</v>
      </c>
      <c r="E16" s="55">
        <f>SUMIF(B37:B205,"1",$O37:$O205)</f>
        <v>0</v>
      </c>
      <c r="F16" s="15" t="s">
        <v>35</v>
      </c>
      <c r="G16" s="56">
        <f>SUMIF(C37:C204,"1",$O37:$O205)</f>
        <v>0</v>
      </c>
      <c r="H16" s="16" t="s">
        <v>35</v>
      </c>
      <c r="I16" s="57">
        <f>SUMIF(D37:D204,"1",$O37:$O205)</f>
        <v>0</v>
      </c>
      <c r="J16" s="17" t="s">
        <v>35</v>
      </c>
      <c r="K16" s="58">
        <f>SUMIF(E37:E204,"1",$O37:$O205)</f>
        <v>0</v>
      </c>
      <c r="L16" s="52"/>
      <c r="M16" s="1">
        <v>12</v>
      </c>
      <c r="N16" s="1">
        <f>COUNTIF($U37:$U165,12)</f>
        <v>0</v>
      </c>
    </row>
    <row r="17" spans="1:14" x14ac:dyDescent="0.3">
      <c r="A17" s="112" t="s">
        <v>36</v>
      </c>
      <c r="B17" s="112"/>
      <c r="C17" s="54">
        <f>SUM(P37:P204)</f>
        <v>0</v>
      </c>
      <c r="D17" s="5" t="s">
        <v>37</v>
      </c>
      <c r="E17" s="55">
        <f>SUMIF(B37:B205,"1",$P37:$P205)</f>
        <v>0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0</v>
      </c>
    </row>
    <row r="18" spans="1:14" x14ac:dyDescent="0.3">
      <c r="A18" s="112" t="s">
        <v>38</v>
      </c>
      <c r="B18" s="112"/>
      <c r="C18" s="54">
        <f>SUM(Q37:Q204)</f>
        <v>0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0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0</v>
      </c>
    </row>
    <row r="19" spans="1:14" x14ac:dyDescent="0.3">
      <c r="A19" s="112" t="s">
        <v>40</v>
      </c>
      <c r="B19" s="112"/>
      <c r="C19" s="54">
        <f>SUM(R37:R204)</f>
        <v>0</v>
      </c>
      <c r="D19" s="5" t="s">
        <v>41</v>
      </c>
      <c r="E19" s="55">
        <f>SUMIF(B37:B205,"1",$R37:$R307)</f>
        <v>0</v>
      </c>
      <c r="F19" s="15" t="s">
        <v>41</v>
      </c>
      <c r="G19" s="56">
        <f>SUMIF(C37:C204,"1",$R37:$R307)</f>
        <v>0</v>
      </c>
      <c r="H19" s="16" t="s">
        <v>41</v>
      </c>
      <c r="I19" s="57">
        <f>SUMIF(D37:D204,"1",$R37:$R307)</f>
        <v>0</v>
      </c>
      <c r="J19" s="17" t="s">
        <v>41</v>
      </c>
      <c r="K19" s="58">
        <f>SUMIF(E37:E204,"1",$R37:$R307)</f>
        <v>0</v>
      </c>
      <c r="L19" s="52"/>
      <c r="M19" s="1">
        <v>15</v>
      </c>
      <c r="N19" s="1">
        <f>COUNTIF($U37:$U165,15)</f>
        <v>0</v>
      </c>
    </row>
    <row r="20" spans="1:14" x14ac:dyDescent="0.3">
      <c r="A20" s="112" t="s">
        <v>42</v>
      </c>
      <c r="B20" s="112"/>
      <c r="C20" s="54">
        <f>SUM(S37:S204)</f>
        <v>0</v>
      </c>
      <c r="D20" s="5" t="s">
        <v>43</v>
      </c>
      <c r="E20" s="55">
        <f>SUMIF(B37:B205,"1",$S37:$S205)</f>
        <v>0</v>
      </c>
      <c r="F20" s="15" t="s">
        <v>43</v>
      </c>
      <c r="G20" s="56">
        <f>SUMIF(C37:C204,"1",$S37:$S205)</f>
        <v>0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0</v>
      </c>
    </row>
    <row r="21" spans="1:14" x14ac:dyDescent="0.3">
      <c r="A21" s="112" t="s">
        <v>44</v>
      </c>
      <c r="B21" s="112"/>
      <c r="C21" s="54">
        <f>SUM(T37:T204)</f>
        <v>0</v>
      </c>
      <c r="D21" s="59" t="s">
        <v>45</v>
      </c>
      <c r="E21" s="60">
        <f>SUMIF(B37:B205,"1",$T37:$T205)</f>
        <v>0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0</v>
      </c>
    </row>
    <row r="22" spans="1:14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0</v>
      </c>
    </row>
    <row r="23" spans="1:14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0</v>
      </c>
      <c r="F23" s="32" t="s">
        <v>16</v>
      </c>
      <c r="G23" s="66">
        <f>SUM(G37:G204)</f>
        <v>0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0</v>
      </c>
      <c r="L23" s="52"/>
      <c r="M23" s="1">
        <v>19</v>
      </c>
      <c r="N23" s="1">
        <f>COUNTIF($U37:$U165,19)</f>
        <v>0</v>
      </c>
    </row>
    <row r="24" spans="1:14" x14ac:dyDescent="0.3">
      <c r="A24" s="133" t="s">
        <v>51</v>
      </c>
      <c r="B24" s="133"/>
      <c r="C24" s="64">
        <v>0</v>
      </c>
      <c r="D24" s="41" t="s">
        <v>20</v>
      </c>
      <c r="E24" s="65">
        <f>SUMIF(F37:F204,"1",$J37:$J204)</f>
        <v>0</v>
      </c>
      <c r="F24" s="32" t="s">
        <v>20</v>
      </c>
      <c r="G24" s="66">
        <f>SUMIF(G37:G204,"1",$J37:$J204)</f>
        <v>0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0</v>
      </c>
    </row>
    <row r="25" spans="1:14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0</v>
      </c>
      <c r="L25" s="52"/>
      <c r="M25" s="1">
        <v>21</v>
      </c>
      <c r="N25" s="1">
        <f>COUNTIF($U37:$U165,21)</f>
        <v>0</v>
      </c>
    </row>
    <row r="26" spans="1:14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0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0</v>
      </c>
    </row>
    <row r="27" spans="1:14" x14ac:dyDescent="0.3">
      <c r="A27" s="105" t="s">
        <v>111</v>
      </c>
      <c r="B27" s="105"/>
      <c r="C27" s="99">
        <v>0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0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0</v>
      </c>
      <c r="L27" s="52"/>
      <c r="M27" s="1">
        <v>23</v>
      </c>
      <c r="N27" s="1">
        <f>COUNTIF($U37:$U165,23)</f>
        <v>0</v>
      </c>
    </row>
    <row r="28" spans="1:14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0</v>
      </c>
      <c r="F28" s="32" t="s">
        <v>32</v>
      </c>
      <c r="G28" s="66">
        <f>SUMIF(G37:G204,"1",$N37:$N204)</f>
        <v>0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M28" s="14" t="s">
        <v>55</v>
      </c>
      <c r="N28" s="1">
        <f t="shared" ref="N28:N33" si="0">COUNTIF($V$37:$V$165,M29)</f>
        <v>0</v>
      </c>
    </row>
    <row r="29" spans="1:14" x14ac:dyDescent="0.3">
      <c r="A29" s="106" t="s">
        <v>56</v>
      </c>
      <c r="B29" s="106"/>
      <c r="C29" s="69"/>
      <c r="D29" s="41" t="s">
        <v>35</v>
      </c>
      <c r="E29" s="65">
        <f>SUMIF(F37:F204,"1",$O37:$O204)</f>
        <v>0</v>
      </c>
      <c r="F29" s="32" t="s">
        <v>35</v>
      </c>
      <c r="G29" s="66">
        <f>SUMIF(G37:G204,"1",$O37:$O204)</f>
        <v>0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M29" s="14" t="s">
        <v>57</v>
      </c>
      <c r="N29" s="1">
        <f t="shared" si="0"/>
        <v>0</v>
      </c>
    </row>
    <row r="30" spans="1:14" x14ac:dyDescent="0.3">
      <c r="A30" s="107" t="s">
        <v>58</v>
      </c>
      <c r="B30" s="107"/>
      <c r="C30" s="70"/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0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M30" s="14" t="s">
        <v>59</v>
      </c>
      <c r="N30" s="1">
        <f t="shared" si="0"/>
        <v>0</v>
      </c>
    </row>
    <row r="31" spans="1:14" x14ac:dyDescent="0.3">
      <c r="A31" s="108" t="s">
        <v>60</v>
      </c>
      <c r="B31" s="108"/>
      <c r="C31" s="71"/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0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M31" s="14" t="s">
        <v>61</v>
      </c>
      <c r="N31" s="1">
        <f t="shared" si="0"/>
        <v>0</v>
      </c>
    </row>
    <row r="32" spans="1:14" x14ac:dyDescent="0.3">
      <c r="A32" s="145"/>
      <c r="B32" s="145"/>
      <c r="C32" s="145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0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M32" s="14" t="s">
        <v>62</v>
      </c>
      <c r="N32" s="1">
        <f t="shared" si="0"/>
        <v>0</v>
      </c>
    </row>
    <row r="33" spans="1:22" x14ac:dyDescent="0.3">
      <c r="A33" s="145"/>
      <c r="B33" s="145"/>
      <c r="C33" s="145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M33" s="14" t="s">
        <v>63</v>
      </c>
      <c r="N33" s="1">
        <f t="shared" si="0"/>
        <v>0</v>
      </c>
    </row>
    <row r="34" spans="1:22" x14ac:dyDescent="0.3">
      <c r="A34" s="145"/>
      <c r="B34" s="145"/>
      <c r="C34" s="145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0</v>
      </c>
      <c r="L34" s="52"/>
      <c r="M34" s="14" t="s">
        <v>64</v>
      </c>
      <c r="N34" s="1">
        <f>COUNTIF($V$37:$V$165,M28)</f>
        <v>0</v>
      </c>
    </row>
    <row r="35" spans="1:22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38" t="s">
        <v>70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78"/>
      <c r="V35" s="79"/>
    </row>
    <row r="36" spans="1:22" x14ac:dyDescent="0.3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92" t="s">
        <v>76</v>
      </c>
      <c r="U36" s="86" t="s">
        <v>110</v>
      </c>
      <c r="V36" s="87" t="s">
        <v>87</v>
      </c>
    </row>
  </sheetData>
  <sheetProtection algorithmName="SHA-512" hashValue="Pne6TfabTMkaSeOaxfbJkObwOKkyCaI4mAnEy+LbCsP6QuiHPM0A5g684dWVebdbiWsA750KvlHWgoEdcQ62zg==" saltValue="xU7ee25cYvia0pSzkyInWQ==" spinCount="100000" sheet="1" objects="1" scenarios="1"/>
  <mergeCells count="39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31:B31"/>
    <mergeCell ref="A32:C34"/>
    <mergeCell ref="B35:I35"/>
    <mergeCell ref="J35:T35"/>
    <mergeCell ref="A26:B26"/>
    <mergeCell ref="A27:B27"/>
    <mergeCell ref="A28:C28"/>
    <mergeCell ref="A29:B29"/>
    <mergeCell ref="A30:B30"/>
  </mergeCells>
  <phoneticPr fontId="13" type="noConversion"/>
  <pageMargins left="0.7" right="0.7" top="0.75" bottom="0.75" header="0.511811023622047" footer="0.511811023622047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</sheetPr>
  <dimension ref="A1:V104"/>
  <sheetViews>
    <sheetView showGridLines="0" zoomScaleNormal="100" workbookViewId="0">
      <selection activeCell="P3" sqref="P3"/>
    </sheetView>
  </sheetViews>
  <sheetFormatPr defaultColWidth="8.44140625" defaultRowHeight="14.4" x14ac:dyDescent="0.3"/>
  <cols>
    <col min="1" max="11" width="10.77734375" customWidth="1"/>
  </cols>
  <sheetData>
    <row r="1" spans="1:19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106</v>
      </c>
      <c r="N1" s="123"/>
      <c r="O1" s="123"/>
      <c r="P1" s="124">
        <v>2025</v>
      </c>
      <c r="Q1" s="124"/>
      <c r="R1" s="124"/>
      <c r="S1" s="124"/>
    </row>
    <row r="2" spans="1:19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</row>
    <row r="3" spans="1:19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</row>
    <row r="4" spans="1:19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0</v>
      </c>
    </row>
    <row r="5" spans="1:19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0</v>
      </c>
    </row>
    <row r="6" spans="1:19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0</v>
      </c>
    </row>
    <row r="7" spans="1:19" x14ac:dyDescent="0.3">
      <c r="C7" s="142" t="s">
        <v>107</v>
      </c>
      <c r="D7" s="142"/>
      <c r="E7" s="142"/>
      <c r="F7" s="142"/>
      <c r="G7" s="142"/>
      <c r="H7" s="142"/>
      <c r="I7" s="142"/>
      <c r="J7" s="142"/>
      <c r="K7" s="142"/>
      <c r="L7" s="52"/>
      <c r="M7" s="1">
        <v>3</v>
      </c>
      <c r="N7" s="1">
        <f>COUNTIF($U37:$U165,3)</f>
        <v>0</v>
      </c>
    </row>
    <row r="8" spans="1:19" x14ac:dyDescent="0.3">
      <c r="C8" s="142"/>
      <c r="D8" s="142"/>
      <c r="E8" s="142"/>
      <c r="F8" s="142"/>
      <c r="G8" s="142"/>
      <c r="H8" s="142"/>
      <c r="I8" s="142"/>
      <c r="J8" s="142"/>
      <c r="K8" s="142"/>
      <c r="L8" s="52"/>
      <c r="M8" s="1">
        <v>4</v>
      </c>
      <c r="N8" s="1">
        <f>COUNTIF($U37:$U165,4)</f>
        <v>0</v>
      </c>
    </row>
    <row r="9" spans="1:19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0</v>
      </c>
    </row>
    <row r="10" spans="1:19" x14ac:dyDescent="0.3">
      <c r="A10" s="112" t="s">
        <v>15</v>
      </c>
      <c r="B10" s="112"/>
      <c r="C10" s="54">
        <f>SUM(B37:I204)</f>
        <v>0</v>
      </c>
      <c r="D10" s="5" t="s">
        <v>16</v>
      </c>
      <c r="E10" s="55">
        <f>SUM(B37:B204)</f>
        <v>0</v>
      </c>
      <c r="F10" s="15" t="s">
        <v>16</v>
      </c>
      <c r="G10" s="56">
        <f>SUM(C37:C204)</f>
        <v>0</v>
      </c>
      <c r="H10" s="16" t="s">
        <v>16</v>
      </c>
      <c r="I10" s="57">
        <f>SUM(D37:D204)</f>
        <v>0</v>
      </c>
      <c r="J10" s="17" t="s">
        <v>16</v>
      </c>
      <c r="K10" s="58">
        <f>SUM(E37:E204)</f>
        <v>0</v>
      </c>
      <c r="L10" s="52"/>
      <c r="M10" s="1">
        <v>6</v>
      </c>
      <c r="N10" s="1">
        <f>COUNTIF($U37:$U165,6)</f>
        <v>0</v>
      </c>
    </row>
    <row r="11" spans="1:19" x14ac:dyDescent="0.3">
      <c r="A11" s="112" t="s">
        <v>19</v>
      </c>
      <c r="B11" s="112"/>
      <c r="C11" s="54">
        <f>SUM(J37:J204)</f>
        <v>0</v>
      </c>
      <c r="D11" s="5" t="s">
        <v>20</v>
      </c>
      <c r="E11" s="55">
        <f>SUMIF(B37:B204,"1",$J37:$J204)</f>
        <v>0</v>
      </c>
      <c r="F11" s="15" t="s">
        <v>20</v>
      </c>
      <c r="G11" s="56">
        <f>SUMIF(C37:C204,"1",$J37:$J204)</f>
        <v>0</v>
      </c>
      <c r="H11" s="16" t="s">
        <v>20</v>
      </c>
      <c r="I11" s="57">
        <f>SUMIF(D37:D204,"1",$J37:$J204)</f>
        <v>0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0</v>
      </c>
    </row>
    <row r="12" spans="1:19" x14ac:dyDescent="0.3">
      <c r="A12" s="112" t="s">
        <v>22</v>
      </c>
      <c r="B12" s="112"/>
      <c r="C12" s="54">
        <f>SUM(K37:K204)</f>
        <v>0</v>
      </c>
      <c r="D12" s="5" t="s">
        <v>23</v>
      </c>
      <c r="E12" s="55">
        <f ca="1">SUMIF(B37:B205,"1",$K37:$K204)</f>
        <v>0</v>
      </c>
      <c r="F12" s="15" t="s">
        <v>23</v>
      </c>
      <c r="G12" s="56">
        <f>SUMIF(C37:C204,"1",$K37:$K204)</f>
        <v>0</v>
      </c>
      <c r="H12" s="16" t="s">
        <v>23</v>
      </c>
      <c r="I12" s="57">
        <f>SUMIF(D37:D204,"1",$K37:$K204)</f>
        <v>0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0</v>
      </c>
    </row>
    <row r="13" spans="1:19" x14ac:dyDescent="0.3">
      <c r="A13" s="112" t="s">
        <v>25</v>
      </c>
      <c r="B13" s="112"/>
      <c r="C13" s="54">
        <f>SUM(L37:L204)</f>
        <v>0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0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0</v>
      </c>
    </row>
    <row r="14" spans="1:19" x14ac:dyDescent="0.3">
      <c r="A14" s="112" t="s">
        <v>28</v>
      </c>
      <c r="B14" s="112"/>
      <c r="C14" s="54">
        <f>SUM(M37:M204)</f>
        <v>0</v>
      </c>
      <c r="D14" s="5" t="s">
        <v>29</v>
      </c>
      <c r="E14" s="55">
        <f>SUMIF(B37:B205,"1",$M37:$M205)</f>
        <v>0</v>
      </c>
      <c r="F14" s="15" t="s">
        <v>29</v>
      </c>
      <c r="G14" s="56">
        <f>SUMIF(C37:C204,"1",$M37:$M205)</f>
        <v>0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0</v>
      </c>
    </row>
    <row r="15" spans="1:19" x14ac:dyDescent="0.3">
      <c r="A15" s="112" t="s">
        <v>31</v>
      </c>
      <c r="B15" s="112"/>
      <c r="C15" s="54">
        <f>SUM(N37:N204)</f>
        <v>0</v>
      </c>
      <c r="D15" s="5" t="s">
        <v>32</v>
      </c>
      <c r="E15" s="55">
        <f>SUMIF(B37:B205,"1",$N37:$N205)</f>
        <v>0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0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0</v>
      </c>
    </row>
    <row r="16" spans="1:19" x14ac:dyDescent="0.3">
      <c r="A16" s="112" t="s">
        <v>34</v>
      </c>
      <c r="B16" s="112"/>
      <c r="C16" s="54">
        <f>SUM(O37:O204)</f>
        <v>0</v>
      </c>
      <c r="D16" s="5" t="s">
        <v>35</v>
      </c>
      <c r="E16" s="55">
        <f>SUMIF(B37:B205,"1",$O37:$O205)</f>
        <v>0</v>
      </c>
      <c r="F16" s="15" t="s">
        <v>35</v>
      </c>
      <c r="G16" s="56">
        <f>SUMIF(C37:C204,"1",$O37:$O205)</f>
        <v>0</v>
      </c>
      <c r="H16" s="16" t="s">
        <v>35</v>
      </c>
      <c r="I16" s="57">
        <f>SUMIF(D37:D204,"1",$O37:$O205)</f>
        <v>0</v>
      </c>
      <c r="J16" s="17" t="s">
        <v>35</v>
      </c>
      <c r="K16" s="58">
        <f>SUMIF(E37:E204,"1",$O37:$O205)</f>
        <v>0</v>
      </c>
      <c r="L16" s="52"/>
      <c r="M16" s="1">
        <v>12</v>
      </c>
      <c r="N16" s="1">
        <f>COUNTIF($U37:$U165,12)</f>
        <v>0</v>
      </c>
    </row>
    <row r="17" spans="1:14" x14ac:dyDescent="0.3">
      <c r="A17" s="112" t="s">
        <v>36</v>
      </c>
      <c r="B17" s="112"/>
      <c r="C17" s="54">
        <f>SUM(P37:P204)</f>
        <v>0</v>
      </c>
      <c r="D17" s="5" t="s">
        <v>37</v>
      </c>
      <c r="E17" s="55">
        <f>SUMIF(B37:B205,"1",$P37:$P205)</f>
        <v>0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0</v>
      </c>
    </row>
    <row r="18" spans="1:14" x14ac:dyDescent="0.3">
      <c r="A18" s="112" t="s">
        <v>38</v>
      </c>
      <c r="B18" s="112"/>
      <c r="C18" s="54">
        <f>SUM(Q37:Q204)</f>
        <v>0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0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0</v>
      </c>
    </row>
    <row r="19" spans="1:14" x14ac:dyDescent="0.3">
      <c r="A19" s="112" t="s">
        <v>40</v>
      </c>
      <c r="B19" s="112"/>
      <c r="C19" s="54">
        <f>SUM(R37:R204)</f>
        <v>0</v>
      </c>
      <c r="D19" s="5" t="s">
        <v>41</v>
      </c>
      <c r="E19" s="55">
        <f>SUMIF(B37:B205,"1",$R37:$R307)</f>
        <v>0</v>
      </c>
      <c r="F19" s="15" t="s">
        <v>41</v>
      </c>
      <c r="G19" s="56">
        <f>SUMIF(C37:C204,"1",$R37:$R307)</f>
        <v>0</v>
      </c>
      <c r="H19" s="16" t="s">
        <v>41</v>
      </c>
      <c r="I19" s="57">
        <f>SUMIF(D37:D204,"1",$R37:$R307)</f>
        <v>0</v>
      </c>
      <c r="J19" s="17" t="s">
        <v>41</v>
      </c>
      <c r="K19" s="58">
        <f>SUMIF(E37:E204,"1",$R37:$R307)</f>
        <v>0</v>
      </c>
      <c r="L19" s="52"/>
      <c r="M19" s="1">
        <v>15</v>
      </c>
      <c r="N19" s="1">
        <f>COUNTIF($U37:$U165,15)</f>
        <v>0</v>
      </c>
    </row>
    <row r="20" spans="1:14" x14ac:dyDescent="0.3">
      <c r="A20" s="112" t="s">
        <v>42</v>
      </c>
      <c r="B20" s="112"/>
      <c r="C20" s="54">
        <f>SUM(S37:S204)</f>
        <v>0</v>
      </c>
      <c r="D20" s="5" t="s">
        <v>43</v>
      </c>
      <c r="E20" s="55">
        <f>SUMIF(B37:B205,"1",$S37:$S205)</f>
        <v>0</v>
      </c>
      <c r="F20" s="15" t="s">
        <v>43</v>
      </c>
      <c r="G20" s="56">
        <f>SUMIF(C37:C204,"1",$S37:$S205)</f>
        <v>0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0</v>
      </c>
    </row>
    <row r="21" spans="1:14" x14ac:dyDescent="0.3">
      <c r="A21" s="112" t="s">
        <v>44</v>
      </c>
      <c r="B21" s="112"/>
      <c r="C21" s="54">
        <f>SUM(T37:T204)</f>
        <v>0</v>
      </c>
      <c r="D21" s="59" t="s">
        <v>45</v>
      </c>
      <c r="E21" s="60">
        <f>SUMIF(B37:B205,"1",$T37:$T205)</f>
        <v>0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0</v>
      </c>
    </row>
    <row r="22" spans="1:14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0</v>
      </c>
    </row>
    <row r="23" spans="1:14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0</v>
      </c>
      <c r="F23" s="32" t="s">
        <v>16</v>
      </c>
      <c r="G23" s="66">
        <f>SUM(G37:G204)</f>
        <v>0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0</v>
      </c>
      <c r="L23" s="52"/>
      <c r="M23" s="1">
        <v>19</v>
      </c>
      <c r="N23" s="1">
        <f>COUNTIF($U37:$U165,19)</f>
        <v>0</v>
      </c>
    </row>
    <row r="24" spans="1:14" x14ac:dyDescent="0.3">
      <c r="A24" s="133" t="s">
        <v>51</v>
      </c>
      <c r="B24" s="133"/>
      <c r="C24" s="64">
        <v>0</v>
      </c>
      <c r="D24" s="41" t="s">
        <v>20</v>
      </c>
      <c r="E24" s="65">
        <f>SUMIF(F37:F204,"1",$J37:$J204)</f>
        <v>0</v>
      </c>
      <c r="F24" s="32" t="s">
        <v>20</v>
      </c>
      <c r="G24" s="66">
        <f>SUMIF(G37:G204,"1",$J37:$J204)</f>
        <v>0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0</v>
      </c>
    </row>
    <row r="25" spans="1:14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0</v>
      </c>
      <c r="L25" s="52"/>
      <c r="M25" s="1">
        <v>21</v>
      </c>
      <c r="N25" s="1">
        <f>COUNTIF($U37:$U165,21)</f>
        <v>0</v>
      </c>
    </row>
    <row r="26" spans="1:14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0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0</v>
      </c>
    </row>
    <row r="27" spans="1:14" x14ac:dyDescent="0.3">
      <c r="A27" s="105" t="s">
        <v>111</v>
      </c>
      <c r="B27" s="105"/>
      <c r="C27" s="99">
        <v>0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0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0</v>
      </c>
      <c r="L27" s="52"/>
      <c r="M27" s="1">
        <v>23</v>
      </c>
      <c r="N27" s="1">
        <f>COUNTIF($U37:$U165,23)</f>
        <v>0</v>
      </c>
    </row>
    <row r="28" spans="1:14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0</v>
      </c>
      <c r="F28" s="32" t="s">
        <v>32</v>
      </c>
      <c r="G28" s="66">
        <f>SUMIF(G37:G204,"1",$N37:$N204)</f>
        <v>0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M28" s="14" t="s">
        <v>55</v>
      </c>
      <c r="N28" s="1">
        <f t="shared" ref="N28:N33" si="0">COUNTIF($V$37:$V$165,M29)</f>
        <v>0</v>
      </c>
    </row>
    <row r="29" spans="1:14" x14ac:dyDescent="0.3">
      <c r="A29" s="106" t="s">
        <v>56</v>
      </c>
      <c r="B29" s="106"/>
      <c r="C29" s="69"/>
      <c r="D29" s="41" t="s">
        <v>35</v>
      </c>
      <c r="E29" s="65">
        <f>SUMIF(F37:F204,"1",$O37:$O204)</f>
        <v>0</v>
      </c>
      <c r="F29" s="32" t="s">
        <v>35</v>
      </c>
      <c r="G29" s="66">
        <f>SUMIF(G37:G204,"1",$O37:$O204)</f>
        <v>0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M29" s="14" t="s">
        <v>57</v>
      </c>
      <c r="N29" s="1">
        <f t="shared" si="0"/>
        <v>0</v>
      </c>
    </row>
    <row r="30" spans="1:14" x14ac:dyDescent="0.3">
      <c r="A30" s="107" t="s">
        <v>58</v>
      </c>
      <c r="B30" s="107"/>
      <c r="C30" s="70"/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0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M30" s="14" t="s">
        <v>59</v>
      </c>
      <c r="N30" s="1">
        <f t="shared" si="0"/>
        <v>0</v>
      </c>
    </row>
    <row r="31" spans="1:14" x14ac:dyDescent="0.3">
      <c r="A31" s="108" t="s">
        <v>60</v>
      </c>
      <c r="B31" s="108"/>
      <c r="C31" s="71"/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0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M31" s="14" t="s">
        <v>61</v>
      </c>
      <c r="N31" s="1">
        <f t="shared" si="0"/>
        <v>0</v>
      </c>
    </row>
    <row r="32" spans="1:14" x14ac:dyDescent="0.3">
      <c r="A32" s="145"/>
      <c r="B32" s="145"/>
      <c r="C32" s="145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0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M32" s="14" t="s">
        <v>62</v>
      </c>
      <c r="N32" s="1">
        <f t="shared" si="0"/>
        <v>0</v>
      </c>
    </row>
    <row r="33" spans="1:22" x14ac:dyDescent="0.3">
      <c r="A33" s="145"/>
      <c r="B33" s="145"/>
      <c r="C33" s="145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M33" s="14" t="s">
        <v>63</v>
      </c>
      <c r="N33" s="1">
        <f t="shared" si="0"/>
        <v>0</v>
      </c>
    </row>
    <row r="34" spans="1:22" ht="15" thickBot="1" x14ac:dyDescent="0.35">
      <c r="A34" s="145"/>
      <c r="B34" s="145"/>
      <c r="C34" s="145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0</v>
      </c>
      <c r="L34" s="52"/>
      <c r="M34" s="14" t="s">
        <v>64</v>
      </c>
      <c r="N34" s="1">
        <f>COUNTIF($V$37:$V$165,M28)</f>
        <v>0</v>
      </c>
    </row>
    <row r="35" spans="1:22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38" t="s">
        <v>70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78"/>
      <c r="V35" s="79"/>
    </row>
    <row r="36" spans="1:22" ht="15" thickBot="1" x14ac:dyDescent="0.35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92" t="s">
        <v>76</v>
      </c>
      <c r="U36" s="86" t="s">
        <v>110</v>
      </c>
      <c r="V36" s="87" t="s">
        <v>87</v>
      </c>
    </row>
    <row r="37" spans="1:22" x14ac:dyDescent="0.3">
      <c r="A37" s="72"/>
    </row>
    <row r="38" spans="1:22" x14ac:dyDescent="0.3">
      <c r="A38" s="72"/>
    </row>
    <row r="39" spans="1:22" x14ac:dyDescent="0.3">
      <c r="A39" s="72"/>
    </row>
    <row r="40" spans="1:22" x14ac:dyDescent="0.3">
      <c r="A40" s="72"/>
    </row>
    <row r="41" spans="1:22" x14ac:dyDescent="0.3">
      <c r="A41" s="72"/>
    </row>
    <row r="42" spans="1:22" x14ac:dyDescent="0.3">
      <c r="A42" s="72"/>
    </row>
    <row r="43" spans="1:22" x14ac:dyDescent="0.3">
      <c r="A43" s="72"/>
    </row>
    <row r="44" spans="1:22" x14ac:dyDescent="0.3">
      <c r="A44" s="72"/>
    </row>
    <row r="45" spans="1:22" x14ac:dyDescent="0.3">
      <c r="A45" s="72"/>
    </row>
    <row r="46" spans="1:22" x14ac:dyDescent="0.3">
      <c r="A46" s="72"/>
    </row>
    <row r="47" spans="1:22" x14ac:dyDescent="0.3">
      <c r="A47" s="72"/>
    </row>
    <row r="48" spans="1:22" x14ac:dyDescent="0.3">
      <c r="A48" s="72"/>
    </row>
    <row r="49" spans="1:1" x14ac:dyDescent="0.3">
      <c r="A49" s="72"/>
    </row>
    <row r="50" spans="1:1" x14ac:dyDescent="0.3">
      <c r="A50" s="72"/>
    </row>
    <row r="51" spans="1:1" x14ac:dyDescent="0.3">
      <c r="A51" s="72"/>
    </row>
    <row r="52" spans="1:1" x14ac:dyDescent="0.3">
      <c r="A52" s="72"/>
    </row>
    <row r="53" spans="1:1" x14ac:dyDescent="0.3">
      <c r="A53" s="72"/>
    </row>
    <row r="54" spans="1:1" x14ac:dyDescent="0.3">
      <c r="A54" s="72"/>
    </row>
    <row r="55" spans="1:1" x14ac:dyDescent="0.3">
      <c r="A55" s="72"/>
    </row>
    <row r="56" spans="1:1" x14ac:dyDescent="0.3">
      <c r="A56" s="72"/>
    </row>
    <row r="57" spans="1:1" x14ac:dyDescent="0.3">
      <c r="A57" s="72"/>
    </row>
    <row r="58" spans="1:1" x14ac:dyDescent="0.3">
      <c r="A58" s="72"/>
    </row>
    <row r="59" spans="1:1" x14ac:dyDescent="0.3">
      <c r="A59" s="72"/>
    </row>
    <row r="60" spans="1:1" x14ac:dyDescent="0.3">
      <c r="A60" s="72"/>
    </row>
    <row r="61" spans="1:1" x14ac:dyDescent="0.3">
      <c r="A61" s="72"/>
    </row>
    <row r="62" spans="1:1" x14ac:dyDescent="0.3">
      <c r="A62" s="72"/>
    </row>
    <row r="63" spans="1:1" x14ac:dyDescent="0.3">
      <c r="A63" s="72"/>
    </row>
    <row r="64" spans="1:1" x14ac:dyDescent="0.3">
      <c r="A64" s="72"/>
    </row>
    <row r="65" spans="1:1" x14ac:dyDescent="0.3">
      <c r="A65" s="72"/>
    </row>
    <row r="66" spans="1:1" x14ac:dyDescent="0.3">
      <c r="A66" s="72"/>
    </row>
    <row r="67" spans="1:1" x14ac:dyDescent="0.3">
      <c r="A67" s="72"/>
    </row>
    <row r="68" spans="1:1" x14ac:dyDescent="0.3">
      <c r="A68" s="72"/>
    </row>
    <row r="69" spans="1:1" x14ac:dyDescent="0.3">
      <c r="A69" s="72"/>
    </row>
    <row r="70" spans="1:1" x14ac:dyDescent="0.3">
      <c r="A70" s="72"/>
    </row>
    <row r="71" spans="1:1" x14ac:dyDescent="0.3">
      <c r="A71" s="72"/>
    </row>
    <row r="72" spans="1:1" x14ac:dyDescent="0.3">
      <c r="A72" s="72"/>
    </row>
    <row r="73" spans="1:1" x14ac:dyDescent="0.3">
      <c r="A73" s="72"/>
    </row>
    <row r="74" spans="1:1" x14ac:dyDescent="0.3">
      <c r="A74" s="72"/>
    </row>
    <row r="75" spans="1:1" x14ac:dyDescent="0.3">
      <c r="A75" s="72"/>
    </row>
    <row r="76" spans="1:1" x14ac:dyDescent="0.3">
      <c r="A76" s="72"/>
    </row>
    <row r="77" spans="1:1" x14ac:dyDescent="0.3">
      <c r="A77" s="72"/>
    </row>
    <row r="78" spans="1:1" x14ac:dyDescent="0.3">
      <c r="A78" s="72"/>
    </row>
    <row r="79" spans="1:1" x14ac:dyDescent="0.3">
      <c r="A79" s="72"/>
    </row>
    <row r="80" spans="1:1" x14ac:dyDescent="0.3">
      <c r="A80" s="72"/>
    </row>
    <row r="81" spans="1:1" x14ac:dyDescent="0.3">
      <c r="A81" s="72"/>
    </row>
    <row r="82" spans="1:1" x14ac:dyDescent="0.3">
      <c r="A82" s="72"/>
    </row>
    <row r="83" spans="1:1" x14ac:dyDescent="0.3">
      <c r="A83" s="72"/>
    </row>
    <row r="84" spans="1:1" x14ac:dyDescent="0.3">
      <c r="A84" s="72"/>
    </row>
    <row r="85" spans="1:1" x14ac:dyDescent="0.3">
      <c r="A85" s="72"/>
    </row>
    <row r="86" spans="1:1" x14ac:dyDescent="0.3">
      <c r="A86" s="72"/>
    </row>
    <row r="87" spans="1:1" x14ac:dyDescent="0.3">
      <c r="A87" s="72"/>
    </row>
    <row r="88" spans="1:1" x14ac:dyDescent="0.3">
      <c r="A88" s="72"/>
    </row>
    <row r="89" spans="1:1" x14ac:dyDescent="0.3">
      <c r="A89" s="72"/>
    </row>
    <row r="90" spans="1:1" x14ac:dyDescent="0.3">
      <c r="A90" s="72"/>
    </row>
    <row r="91" spans="1:1" x14ac:dyDescent="0.3">
      <c r="A91" s="72"/>
    </row>
    <row r="92" spans="1:1" x14ac:dyDescent="0.3">
      <c r="A92" s="72"/>
    </row>
    <row r="93" spans="1:1" x14ac:dyDescent="0.3">
      <c r="A93" s="72"/>
    </row>
    <row r="94" spans="1:1" x14ac:dyDescent="0.3">
      <c r="A94" s="72"/>
    </row>
    <row r="95" spans="1:1" x14ac:dyDescent="0.3">
      <c r="A95" s="72"/>
    </row>
    <row r="96" spans="1:1" x14ac:dyDescent="0.3">
      <c r="A96" s="72"/>
    </row>
    <row r="97" spans="1:1" x14ac:dyDescent="0.3">
      <c r="A97" s="72"/>
    </row>
    <row r="98" spans="1:1" x14ac:dyDescent="0.3">
      <c r="A98" s="72"/>
    </row>
    <row r="99" spans="1:1" x14ac:dyDescent="0.3">
      <c r="A99" s="72"/>
    </row>
    <row r="100" spans="1:1" x14ac:dyDescent="0.3">
      <c r="A100" s="72"/>
    </row>
    <row r="101" spans="1:1" x14ac:dyDescent="0.3">
      <c r="A101" s="72"/>
    </row>
    <row r="102" spans="1:1" x14ac:dyDescent="0.3">
      <c r="A102" s="72"/>
    </row>
    <row r="103" spans="1:1" x14ac:dyDescent="0.3">
      <c r="A103" s="72"/>
    </row>
    <row r="104" spans="1:1" x14ac:dyDescent="0.3">
      <c r="A104" s="72"/>
    </row>
  </sheetData>
  <sheetProtection algorithmName="SHA-512" hashValue="ZEE7vQbSyG9KMCCYb3J2n0i0oCiHNILsUmOtOAtPZJhCUR5OAG77pDMzfjV5aOp4ZUF/TY3H30Gn7P221MsSXA==" saltValue="ZutCwQ5843q9I3E22HbIOg==" spinCount="100000" sheet="1" objects="1" scenarios="1"/>
  <mergeCells count="39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31:B31"/>
    <mergeCell ref="A32:C34"/>
    <mergeCell ref="B35:I35"/>
    <mergeCell ref="J35:T35"/>
    <mergeCell ref="A26:B26"/>
    <mergeCell ref="A27:B27"/>
    <mergeCell ref="A28:C28"/>
    <mergeCell ref="A29:B29"/>
    <mergeCell ref="A30:B30"/>
  </mergeCells>
  <phoneticPr fontId="13" type="noConversion"/>
  <pageMargins left="0.7" right="0.7" top="0.75" bottom="0.75" header="0.511811023622047" footer="0.511811023622047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</sheetPr>
  <dimension ref="A1:V129"/>
  <sheetViews>
    <sheetView showGridLines="0" zoomScaleNormal="100" workbookViewId="0">
      <selection activeCell="P3" sqref="P3"/>
    </sheetView>
  </sheetViews>
  <sheetFormatPr defaultColWidth="8.44140625" defaultRowHeight="14.4" x14ac:dyDescent="0.3"/>
  <cols>
    <col min="1" max="11" width="10.77734375" customWidth="1"/>
  </cols>
  <sheetData>
    <row r="1" spans="1:19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108</v>
      </c>
      <c r="N1" s="123"/>
      <c r="O1" s="123"/>
      <c r="P1" s="124">
        <v>2025</v>
      </c>
      <c r="Q1" s="124"/>
      <c r="R1" s="124"/>
      <c r="S1" s="124"/>
    </row>
    <row r="2" spans="1:19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</row>
    <row r="3" spans="1:19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</row>
    <row r="4" spans="1:19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0</v>
      </c>
    </row>
    <row r="5" spans="1:19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0</v>
      </c>
    </row>
    <row r="6" spans="1:19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0</v>
      </c>
    </row>
    <row r="7" spans="1:19" x14ac:dyDescent="0.3">
      <c r="C7" s="142" t="s">
        <v>109</v>
      </c>
      <c r="D7" s="142"/>
      <c r="E7" s="142"/>
      <c r="F7" s="142"/>
      <c r="G7" s="142"/>
      <c r="H7" s="142"/>
      <c r="I7" s="142"/>
      <c r="J7" s="142"/>
      <c r="K7" s="142"/>
      <c r="L7" s="52"/>
      <c r="M7" s="1">
        <v>3</v>
      </c>
      <c r="N7" s="1">
        <f>COUNTIF($U37:$U165,3)</f>
        <v>0</v>
      </c>
    </row>
    <row r="8" spans="1:19" x14ac:dyDescent="0.3">
      <c r="C8" s="142"/>
      <c r="D8" s="142"/>
      <c r="E8" s="142"/>
      <c r="F8" s="142"/>
      <c r="G8" s="142"/>
      <c r="H8" s="142"/>
      <c r="I8" s="142"/>
      <c r="J8" s="142"/>
      <c r="K8" s="142"/>
      <c r="L8" s="52"/>
      <c r="M8" s="1">
        <v>4</v>
      </c>
      <c r="N8" s="1">
        <f>COUNTIF($U37:$U165,4)</f>
        <v>0</v>
      </c>
    </row>
    <row r="9" spans="1:19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0</v>
      </c>
    </row>
    <row r="10" spans="1:19" x14ac:dyDescent="0.3">
      <c r="A10" s="112" t="s">
        <v>15</v>
      </c>
      <c r="B10" s="112"/>
      <c r="C10" s="54">
        <f>SUM(B37:I204)</f>
        <v>0</v>
      </c>
      <c r="D10" s="5" t="s">
        <v>16</v>
      </c>
      <c r="E10" s="55">
        <f>SUM(B37:B204)</f>
        <v>0</v>
      </c>
      <c r="F10" s="15" t="s">
        <v>16</v>
      </c>
      <c r="G10" s="56">
        <f>SUM(C37:C204)</f>
        <v>0</v>
      </c>
      <c r="H10" s="16" t="s">
        <v>16</v>
      </c>
      <c r="I10" s="57">
        <f>SUM(D37:D204)</f>
        <v>0</v>
      </c>
      <c r="J10" s="17" t="s">
        <v>16</v>
      </c>
      <c r="K10" s="58">
        <f>SUM(E37:E204)</f>
        <v>0</v>
      </c>
      <c r="L10" s="52"/>
      <c r="M10" s="1">
        <v>6</v>
      </c>
      <c r="N10" s="1">
        <f>COUNTIF($U37:$U165,6)</f>
        <v>0</v>
      </c>
    </row>
    <row r="11" spans="1:19" x14ac:dyDescent="0.3">
      <c r="A11" s="112" t="s">
        <v>19</v>
      </c>
      <c r="B11" s="112"/>
      <c r="C11" s="54">
        <f>SUM(J37:J204)</f>
        <v>0</v>
      </c>
      <c r="D11" s="5" t="s">
        <v>20</v>
      </c>
      <c r="E11" s="55">
        <f>SUMIF(B37:B204,"1",$J37:$J204)</f>
        <v>0</v>
      </c>
      <c r="F11" s="15" t="s">
        <v>20</v>
      </c>
      <c r="G11" s="56">
        <f>SUMIF(C37:C204,"1",$J37:$J204)</f>
        <v>0</v>
      </c>
      <c r="H11" s="16" t="s">
        <v>20</v>
      </c>
      <c r="I11" s="57">
        <f>SUMIF(D37:D204,"1",$J37:$J204)</f>
        <v>0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0</v>
      </c>
    </row>
    <row r="12" spans="1:19" x14ac:dyDescent="0.3">
      <c r="A12" s="112" t="s">
        <v>22</v>
      </c>
      <c r="B12" s="112"/>
      <c r="C12" s="54">
        <f>SUM(K37:K204)</f>
        <v>0</v>
      </c>
      <c r="D12" s="5" t="s">
        <v>23</v>
      </c>
      <c r="E12" s="55">
        <f ca="1">SUMIF(B37:B205,"1",$K37:$K204)</f>
        <v>0</v>
      </c>
      <c r="F12" s="15" t="s">
        <v>23</v>
      </c>
      <c r="G12" s="56">
        <f>SUMIF(C37:C204,"1",$K37:$K204)</f>
        <v>0</v>
      </c>
      <c r="H12" s="16" t="s">
        <v>23</v>
      </c>
      <c r="I12" s="57">
        <f>SUMIF(D37:D204,"1",$K37:$K204)</f>
        <v>0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0</v>
      </c>
    </row>
    <row r="13" spans="1:19" x14ac:dyDescent="0.3">
      <c r="A13" s="112" t="s">
        <v>25</v>
      </c>
      <c r="B13" s="112"/>
      <c r="C13" s="54">
        <f>SUM(L37:L204)</f>
        <v>0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0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0</v>
      </c>
    </row>
    <row r="14" spans="1:19" x14ac:dyDescent="0.3">
      <c r="A14" s="112" t="s">
        <v>28</v>
      </c>
      <c r="B14" s="112"/>
      <c r="C14" s="54">
        <f>SUM(M37:M204)</f>
        <v>0</v>
      </c>
      <c r="D14" s="5" t="s">
        <v>29</v>
      </c>
      <c r="E14" s="55">
        <f>SUMIF(B37:B205,"1",$M37:$M205)</f>
        <v>0</v>
      </c>
      <c r="F14" s="15" t="s">
        <v>29</v>
      </c>
      <c r="G14" s="56">
        <f>SUMIF(C37:C204,"1",$M37:$M205)</f>
        <v>0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0</v>
      </c>
    </row>
    <row r="15" spans="1:19" x14ac:dyDescent="0.3">
      <c r="A15" s="112" t="s">
        <v>31</v>
      </c>
      <c r="B15" s="112"/>
      <c r="C15" s="54">
        <f>SUM(N37:N204)</f>
        <v>0</v>
      </c>
      <c r="D15" s="5" t="s">
        <v>32</v>
      </c>
      <c r="E15" s="55">
        <f>SUMIF(B37:B205,"1",$N37:$N205)</f>
        <v>0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0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0</v>
      </c>
    </row>
    <row r="16" spans="1:19" x14ac:dyDescent="0.3">
      <c r="A16" s="112" t="s">
        <v>34</v>
      </c>
      <c r="B16" s="112"/>
      <c r="C16" s="54">
        <f>SUM(O37:O204)</f>
        <v>0</v>
      </c>
      <c r="D16" s="5" t="s">
        <v>35</v>
      </c>
      <c r="E16" s="55">
        <f>SUMIF(B37:B205,"1",$O37:$O205)</f>
        <v>0</v>
      </c>
      <c r="F16" s="15" t="s">
        <v>35</v>
      </c>
      <c r="G16" s="56">
        <f>SUMIF(C37:C204,"1",$O37:$O205)</f>
        <v>0</v>
      </c>
      <c r="H16" s="16" t="s">
        <v>35</v>
      </c>
      <c r="I16" s="57">
        <f>SUMIF(D37:D204,"1",$O37:$O205)</f>
        <v>0</v>
      </c>
      <c r="J16" s="17" t="s">
        <v>35</v>
      </c>
      <c r="K16" s="58">
        <f>SUMIF(E37:E204,"1",$O37:$O205)</f>
        <v>0</v>
      </c>
      <c r="L16" s="52"/>
      <c r="M16" s="1">
        <v>12</v>
      </c>
      <c r="N16" s="1">
        <f>COUNTIF($U37:$U165,12)</f>
        <v>0</v>
      </c>
    </row>
    <row r="17" spans="1:14" x14ac:dyDescent="0.3">
      <c r="A17" s="112" t="s">
        <v>36</v>
      </c>
      <c r="B17" s="112"/>
      <c r="C17" s="54">
        <f>SUM(P37:P204)</f>
        <v>0</v>
      </c>
      <c r="D17" s="5" t="s">
        <v>37</v>
      </c>
      <c r="E17" s="55">
        <f>SUMIF(B37:B205,"1",$P37:$P205)</f>
        <v>0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0</v>
      </c>
    </row>
    <row r="18" spans="1:14" x14ac:dyDescent="0.3">
      <c r="A18" s="112" t="s">
        <v>38</v>
      </c>
      <c r="B18" s="112"/>
      <c r="C18" s="54">
        <f>SUM(Q37:Q204)</f>
        <v>0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0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0</v>
      </c>
    </row>
    <row r="19" spans="1:14" x14ac:dyDescent="0.3">
      <c r="A19" s="112" t="s">
        <v>40</v>
      </c>
      <c r="B19" s="112"/>
      <c r="C19" s="54">
        <f>SUM(R37:R204)</f>
        <v>0</v>
      </c>
      <c r="D19" s="5" t="s">
        <v>41</v>
      </c>
      <c r="E19" s="55">
        <f>SUMIF(B37:B205,"1",$R37:$R307)</f>
        <v>0</v>
      </c>
      <c r="F19" s="15" t="s">
        <v>41</v>
      </c>
      <c r="G19" s="56">
        <f>SUMIF(C37:C204,"1",$R37:$R307)</f>
        <v>0</v>
      </c>
      <c r="H19" s="16" t="s">
        <v>41</v>
      </c>
      <c r="I19" s="57">
        <f>SUMIF(D37:D204,"1",$R37:$R307)</f>
        <v>0</v>
      </c>
      <c r="J19" s="17" t="s">
        <v>41</v>
      </c>
      <c r="K19" s="58">
        <f>SUMIF(E37:E204,"1",$R37:$R307)</f>
        <v>0</v>
      </c>
      <c r="L19" s="52"/>
      <c r="M19" s="1">
        <v>15</v>
      </c>
      <c r="N19" s="1">
        <f>COUNTIF($U37:$U165,15)</f>
        <v>0</v>
      </c>
    </row>
    <row r="20" spans="1:14" x14ac:dyDescent="0.3">
      <c r="A20" s="112" t="s">
        <v>42</v>
      </c>
      <c r="B20" s="112"/>
      <c r="C20" s="54">
        <f>SUM(S37:S204)</f>
        <v>0</v>
      </c>
      <c r="D20" s="5" t="s">
        <v>43</v>
      </c>
      <c r="E20" s="55">
        <f>SUMIF(B37:B205,"1",$S37:$S205)</f>
        <v>0</v>
      </c>
      <c r="F20" s="15" t="s">
        <v>43</v>
      </c>
      <c r="G20" s="56">
        <f>SUMIF(C37:C204,"1",$S37:$S205)</f>
        <v>0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0</v>
      </c>
    </row>
    <row r="21" spans="1:14" x14ac:dyDescent="0.3">
      <c r="A21" s="112" t="s">
        <v>44</v>
      </c>
      <c r="B21" s="112"/>
      <c r="C21" s="54">
        <f>SUM(T37:T204)</f>
        <v>0</v>
      </c>
      <c r="D21" s="59" t="s">
        <v>45</v>
      </c>
      <c r="E21" s="60">
        <f>SUMIF(B37:B205,"1",$T37:$T205)</f>
        <v>0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0</v>
      </c>
    </row>
    <row r="22" spans="1:14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0</v>
      </c>
    </row>
    <row r="23" spans="1:14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0</v>
      </c>
      <c r="F23" s="32" t="s">
        <v>16</v>
      </c>
      <c r="G23" s="66">
        <f>SUM(G37:G204)</f>
        <v>0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0</v>
      </c>
      <c r="L23" s="52"/>
      <c r="M23" s="1">
        <v>19</v>
      </c>
      <c r="N23" s="1">
        <f>COUNTIF($U37:$U165,19)</f>
        <v>0</v>
      </c>
    </row>
    <row r="24" spans="1:14" x14ac:dyDescent="0.3">
      <c r="A24" s="133" t="s">
        <v>51</v>
      </c>
      <c r="B24" s="133"/>
      <c r="C24" s="64">
        <v>0</v>
      </c>
      <c r="D24" s="41" t="s">
        <v>20</v>
      </c>
      <c r="E24" s="65">
        <f>SUMIF(F37:F204,"1",$J37:$J204)</f>
        <v>0</v>
      </c>
      <c r="F24" s="32" t="s">
        <v>20</v>
      </c>
      <c r="G24" s="66">
        <f>SUMIF(G37:G204,"1",$J37:$J204)</f>
        <v>0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0</v>
      </c>
    </row>
    <row r="25" spans="1:14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0</v>
      </c>
      <c r="L25" s="52"/>
      <c r="M25" s="1">
        <v>21</v>
      </c>
      <c r="N25" s="1">
        <f>COUNTIF($U37:$U165,21)</f>
        <v>0</v>
      </c>
    </row>
    <row r="26" spans="1:14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0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0</v>
      </c>
    </row>
    <row r="27" spans="1:14" x14ac:dyDescent="0.3">
      <c r="A27" s="105" t="s">
        <v>111</v>
      </c>
      <c r="B27" s="105"/>
      <c r="C27" s="99">
        <v>0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0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0</v>
      </c>
      <c r="L27" s="52"/>
      <c r="M27" s="1">
        <v>23</v>
      </c>
      <c r="N27" s="1">
        <f>COUNTIF($U37:$U165,23)</f>
        <v>0</v>
      </c>
    </row>
    <row r="28" spans="1:14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0</v>
      </c>
      <c r="F28" s="32" t="s">
        <v>32</v>
      </c>
      <c r="G28" s="66">
        <f>SUMIF(G37:G204,"1",$N37:$N204)</f>
        <v>0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M28" s="14" t="s">
        <v>55</v>
      </c>
      <c r="N28" s="1">
        <f t="shared" ref="N28:N33" si="0">COUNTIF($V$37:$V$165,M29)</f>
        <v>15</v>
      </c>
    </row>
    <row r="29" spans="1:14" x14ac:dyDescent="0.3">
      <c r="A29" s="106" t="s">
        <v>56</v>
      </c>
      <c r="B29" s="106"/>
      <c r="C29" s="69"/>
      <c r="D29" s="41" t="s">
        <v>35</v>
      </c>
      <c r="E29" s="65">
        <f>SUMIF(F37:F204,"1",$O37:$O204)</f>
        <v>0</v>
      </c>
      <c r="F29" s="32" t="s">
        <v>35</v>
      </c>
      <c r="G29" s="66">
        <f>SUMIF(G37:G204,"1",$O37:$O204)</f>
        <v>0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M29" s="14" t="s">
        <v>57</v>
      </c>
      <c r="N29" s="1">
        <f t="shared" si="0"/>
        <v>10</v>
      </c>
    </row>
    <row r="30" spans="1:14" x14ac:dyDescent="0.3">
      <c r="A30" s="107" t="s">
        <v>58</v>
      </c>
      <c r="B30" s="107"/>
      <c r="C30" s="70"/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0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M30" s="14" t="s">
        <v>59</v>
      </c>
      <c r="N30" s="1">
        <f t="shared" si="0"/>
        <v>12</v>
      </c>
    </row>
    <row r="31" spans="1:14" x14ac:dyDescent="0.3">
      <c r="A31" s="108" t="s">
        <v>60</v>
      </c>
      <c r="B31" s="108"/>
      <c r="C31" s="71"/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0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M31" s="14" t="s">
        <v>61</v>
      </c>
      <c r="N31" s="1">
        <f t="shared" si="0"/>
        <v>9</v>
      </c>
    </row>
    <row r="32" spans="1:14" x14ac:dyDescent="0.3">
      <c r="A32" s="145"/>
      <c r="B32" s="145"/>
      <c r="C32" s="145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0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M32" s="14" t="s">
        <v>62</v>
      </c>
      <c r="N32" s="1">
        <f t="shared" si="0"/>
        <v>10</v>
      </c>
    </row>
    <row r="33" spans="1:22" x14ac:dyDescent="0.3">
      <c r="A33" s="145"/>
      <c r="B33" s="145"/>
      <c r="C33" s="145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M33" s="14" t="s">
        <v>63</v>
      </c>
      <c r="N33" s="1">
        <f t="shared" si="0"/>
        <v>18</v>
      </c>
    </row>
    <row r="34" spans="1:22" ht="13.5" customHeight="1" x14ac:dyDescent="0.3">
      <c r="A34" s="145"/>
      <c r="B34" s="145"/>
      <c r="C34" s="145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0</v>
      </c>
      <c r="L34" s="52"/>
      <c r="M34" s="14" t="s">
        <v>64</v>
      </c>
      <c r="N34" s="1">
        <f>COUNTIF($V$37:$V$165,M28)</f>
        <v>11</v>
      </c>
    </row>
    <row r="35" spans="1:22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38" t="s">
        <v>70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78" t="s">
        <v>71</v>
      </c>
      <c r="V35" s="79" t="s">
        <v>72</v>
      </c>
    </row>
    <row r="36" spans="1:22" x14ac:dyDescent="0.3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92" t="s">
        <v>76</v>
      </c>
      <c r="U36" s="86" t="s">
        <v>87</v>
      </c>
      <c r="V36" s="87" t="s">
        <v>88</v>
      </c>
    </row>
    <row r="37" spans="1:22" x14ac:dyDescent="0.3">
      <c r="A37" s="72"/>
      <c r="V37" t="s">
        <v>55</v>
      </c>
    </row>
    <row r="38" spans="1:22" x14ac:dyDescent="0.3">
      <c r="A38" s="72"/>
      <c r="V38" t="s">
        <v>55</v>
      </c>
    </row>
    <row r="39" spans="1:22" x14ac:dyDescent="0.3">
      <c r="A39" s="72"/>
      <c r="V39" t="s">
        <v>55</v>
      </c>
    </row>
    <row r="40" spans="1:22" x14ac:dyDescent="0.3">
      <c r="A40" s="72"/>
      <c r="V40" t="s">
        <v>55</v>
      </c>
    </row>
    <row r="41" spans="1:22" x14ac:dyDescent="0.3">
      <c r="A41" s="72"/>
      <c r="V41" t="s">
        <v>55</v>
      </c>
    </row>
    <row r="42" spans="1:22" x14ac:dyDescent="0.3">
      <c r="A42" s="72"/>
      <c r="V42" t="s">
        <v>57</v>
      </c>
    </row>
    <row r="43" spans="1:22" x14ac:dyDescent="0.3">
      <c r="A43" s="72"/>
      <c r="V43" t="s">
        <v>57</v>
      </c>
    </row>
    <row r="44" spans="1:22" x14ac:dyDescent="0.3">
      <c r="A44" s="72"/>
      <c r="V44" t="s">
        <v>57</v>
      </c>
    </row>
    <row r="45" spans="1:22" x14ac:dyDescent="0.3">
      <c r="A45" s="72"/>
      <c r="V45" t="s">
        <v>59</v>
      </c>
    </row>
    <row r="46" spans="1:22" x14ac:dyDescent="0.3">
      <c r="A46" s="72"/>
      <c r="V46" t="s">
        <v>59</v>
      </c>
    </row>
    <row r="47" spans="1:22" x14ac:dyDescent="0.3">
      <c r="A47" s="72"/>
      <c r="V47" t="s">
        <v>61</v>
      </c>
    </row>
    <row r="48" spans="1:22" x14ac:dyDescent="0.3">
      <c r="A48" s="72"/>
      <c r="V48" t="s">
        <v>61</v>
      </c>
    </row>
    <row r="49" spans="1:22" x14ac:dyDescent="0.3">
      <c r="A49" s="72"/>
      <c r="V49" t="s">
        <v>61</v>
      </c>
    </row>
    <row r="50" spans="1:22" x14ac:dyDescent="0.3">
      <c r="A50" s="72"/>
      <c r="V50" t="s">
        <v>61</v>
      </c>
    </row>
    <row r="51" spans="1:22" x14ac:dyDescent="0.3">
      <c r="A51" s="72"/>
      <c r="V51" t="s">
        <v>62</v>
      </c>
    </row>
    <row r="52" spans="1:22" x14ac:dyDescent="0.3">
      <c r="A52" s="72"/>
      <c r="V52" t="s">
        <v>62</v>
      </c>
    </row>
    <row r="53" spans="1:22" x14ac:dyDescent="0.3">
      <c r="A53" s="72"/>
      <c r="V53" t="s">
        <v>62</v>
      </c>
    </row>
    <row r="54" spans="1:22" x14ac:dyDescent="0.3">
      <c r="A54" s="72"/>
      <c r="V54" t="s">
        <v>62</v>
      </c>
    </row>
    <row r="55" spans="1:22" x14ac:dyDescent="0.3">
      <c r="A55" s="72"/>
      <c r="V55" t="s">
        <v>63</v>
      </c>
    </row>
    <row r="56" spans="1:22" x14ac:dyDescent="0.3">
      <c r="A56" s="72"/>
      <c r="V56" t="s">
        <v>64</v>
      </c>
    </row>
    <row r="57" spans="1:22" x14ac:dyDescent="0.3">
      <c r="A57" s="72"/>
      <c r="V57" t="s">
        <v>64</v>
      </c>
    </row>
    <row r="58" spans="1:22" x14ac:dyDescent="0.3">
      <c r="A58" s="72"/>
      <c r="V58" t="s">
        <v>64</v>
      </c>
    </row>
    <row r="59" spans="1:22" x14ac:dyDescent="0.3">
      <c r="A59" s="72"/>
      <c r="V59" t="s">
        <v>55</v>
      </c>
    </row>
    <row r="60" spans="1:22" x14ac:dyDescent="0.3">
      <c r="A60" s="72"/>
      <c r="V60" t="s">
        <v>55</v>
      </c>
    </row>
    <row r="61" spans="1:22" x14ac:dyDescent="0.3">
      <c r="A61" s="72"/>
      <c r="V61" t="s">
        <v>55</v>
      </c>
    </row>
    <row r="62" spans="1:22" x14ac:dyDescent="0.3">
      <c r="A62" s="72"/>
      <c r="V62" t="s">
        <v>57</v>
      </c>
    </row>
    <row r="63" spans="1:22" x14ac:dyDescent="0.3">
      <c r="A63" s="72"/>
      <c r="V63" t="s">
        <v>57</v>
      </c>
    </row>
    <row r="64" spans="1:22" x14ac:dyDescent="0.3">
      <c r="A64" s="72"/>
      <c r="V64" t="s">
        <v>57</v>
      </c>
    </row>
    <row r="65" spans="1:22" x14ac:dyDescent="0.3">
      <c r="A65" s="72"/>
      <c r="V65" t="s">
        <v>57</v>
      </c>
    </row>
    <row r="66" spans="1:22" x14ac:dyDescent="0.3">
      <c r="A66" s="72"/>
      <c r="V66" t="s">
        <v>59</v>
      </c>
    </row>
    <row r="67" spans="1:22" x14ac:dyDescent="0.3">
      <c r="A67" s="72"/>
      <c r="V67" t="s">
        <v>59</v>
      </c>
    </row>
    <row r="68" spans="1:22" x14ac:dyDescent="0.3">
      <c r="A68" s="72"/>
      <c r="V68" t="s">
        <v>59</v>
      </c>
    </row>
    <row r="69" spans="1:22" x14ac:dyDescent="0.3">
      <c r="A69" s="72"/>
      <c r="V69" t="s">
        <v>61</v>
      </c>
    </row>
    <row r="70" spans="1:22" x14ac:dyDescent="0.3">
      <c r="A70" s="72"/>
      <c r="V70" t="s">
        <v>61</v>
      </c>
    </row>
    <row r="71" spans="1:22" x14ac:dyDescent="0.3">
      <c r="A71" s="72"/>
      <c r="V71" t="s">
        <v>61</v>
      </c>
    </row>
    <row r="72" spans="1:22" x14ac:dyDescent="0.3">
      <c r="A72" s="72"/>
      <c r="V72" t="s">
        <v>62</v>
      </c>
    </row>
    <row r="73" spans="1:22" x14ac:dyDescent="0.3">
      <c r="A73" s="72"/>
      <c r="V73" t="s">
        <v>62</v>
      </c>
    </row>
    <row r="74" spans="1:22" x14ac:dyDescent="0.3">
      <c r="A74" s="72"/>
      <c r="V74" t="s">
        <v>62</v>
      </c>
    </row>
    <row r="75" spans="1:22" x14ac:dyDescent="0.3">
      <c r="A75" s="72"/>
      <c r="V75" t="s">
        <v>63</v>
      </c>
    </row>
    <row r="76" spans="1:22" x14ac:dyDescent="0.3">
      <c r="A76" s="72"/>
      <c r="V76" t="s">
        <v>63</v>
      </c>
    </row>
    <row r="77" spans="1:22" x14ac:dyDescent="0.3">
      <c r="A77" s="72"/>
      <c r="V77" t="s">
        <v>64</v>
      </c>
    </row>
    <row r="78" spans="1:22" x14ac:dyDescent="0.3">
      <c r="A78" s="72"/>
      <c r="V78" t="s">
        <v>64</v>
      </c>
    </row>
    <row r="79" spans="1:22" x14ac:dyDescent="0.3">
      <c r="A79" s="72"/>
      <c r="V79" t="s">
        <v>64</v>
      </c>
    </row>
    <row r="80" spans="1:22" x14ac:dyDescent="0.3">
      <c r="A80" s="72"/>
      <c r="V80" t="s">
        <v>64</v>
      </c>
    </row>
    <row r="81" spans="1:22" x14ac:dyDescent="0.3">
      <c r="A81" s="72"/>
      <c r="V81" t="s">
        <v>64</v>
      </c>
    </row>
    <row r="82" spans="1:22" x14ac:dyDescent="0.3">
      <c r="A82" s="72"/>
      <c r="V82" t="s">
        <v>55</v>
      </c>
    </row>
    <row r="83" spans="1:22" x14ac:dyDescent="0.3">
      <c r="A83" s="72"/>
      <c r="V83" t="s">
        <v>57</v>
      </c>
    </row>
    <row r="84" spans="1:22" x14ac:dyDescent="0.3">
      <c r="A84" s="72"/>
      <c r="V84" t="s">
        <v>57</v>
      </c>
    </row>
    <row r="85" spans="1:22" x14ac:dyDescent="0.3">
      <c r="A85" s="72"/>
      <c r="V85" t="s">
        <v>57</v>
      </c>
    </row>
    <row r="86" spans="1:22" x14ac:dyDescent="0.3">
      <c r="A86" s="72"/>
      <c r="V86" t="s">
        <v>59</v>
      </c>
    </row>
    <row r="87" spans="1:22" x14ac:dyDescent="0.3">
      <c r="A87" s="72"/>
      <c r="V87" t="s">
        <v>59</v>
      </c>
    </row>
    <row r="88" spans="1:22" x14ac:dyDescent="0.3">
      <c r="A88" s="72"/>
      <c r="V88" t="s">
        <v>59</v>
      </c>
    </row>
    <row r="89" spans="1:22" x14ac:dyDescent="0.3">
      <c r="A89" s="72"/>
      <c r="V89" t="s">
        <v>59</v>
      </c>
    </row>
    <row r="90" spans="1:22" x14ac:dyDescent="0.3">
      <c r="A90" s="72"/>
      <c r="V90" t="s">
        <v>61</v>
      </c>
    </row>
    <row r="91" spans="1:22" x14ac:dyDescent="0.3">
      <c r="A91" s="72"/>
      <c r="V91" t="s">
        <v>61</v>
      </c>
    </row>
    <row r="92" spans="1:22" x14ac:dyDescent="0.3">
      <c r="A92" s="72"/>
      <c r="V92" t="s">
        <v>61</v>
      </c>
    </row>
    <row r="93" spans="1:22" x14ac:dyDescent="0.3">
      <c r="A93" s="72"/>
      <c r="V93" t="s">
        <v>62</v>
      </c>
    </row>
    <row r="94" spans="1:22" x14ac:dyDescent="0.3">
      <c r="A94" s="72"/>
      <c r="V94" t="s">
        <v>62</v>
      </c>
    </row>
    <row r="95" spans="1:22" x14ac:dyDescent="0.3">
      <c r="A95" s="72"/>
      <c r="V95" t="s">
        <v>63</v>
      </c>
    </row>
    <row r="96" spans="1:22" x14ac:dyDescent="0.3">
      <c r="A96" s="72"/>
      <c r="V96" t="s">
        <v>63</v>
      </c>
    </row>
    <row r="97" spans="1:22" x14ac:dyDescent="0.3">
      <c r="A97" s="72"/>
      <c r="V97" t="s">
        <v>63</v>
      </c>
    </row>
    <row r="98" spans="1:22" x14ac:dyDescent="0.3">
      <c r="A98" s="72"/>
      <c r="V98" t="s">
        <v>64</v>
      </c>
    </row>
    <row r="99" spans="1:22" x14ac:dyDescent="0.3">
      <c r="A99" s="72"/>
      <c r="V99" t="s">
        <v>64</v>
      </c>
    </row>
    <row r="100" spans="1:22" x14ac:dyDescent="0.3">
      <c r="A100" s="72"/>
      <c r="V100" t="s">
        <v>64</v>
      </c>
    </row>
    <row r="101" spans="1:22" x14ac:dyDescent="0.3">
      <c r="A101" s="72"/>
      <c r="V101" t="s">
        <v>64</v>
      </c>
    </row>
    <row r="102" spans="1:22" x14ac:dyDescent="0.3">
      <c r="A102" s="72"/>
      <c r="V102" t="s">
        <v>64</v>
      </c>
    </row>
    <row r="103" spans="1:22" x14ac:dyDescent="0.3">
      <c r="A103" s="72"/>
      <c r="V103" t="s">
        <v>64</v>
      </c>
    </row>
    <row r="104" spans="1:22" x14ac:dyDescent="0.3">
      <c r="A104" s="72"/>
      <c r="V104" t="s">
        <v>55</v>
      </c>
    </row>
    <row r="105" spans="1:22" x14ac:dyDescent="0.3">
      <c r="A105" s="72"/>
      <c r="V105" t="s">
        <v>57</v>
      </c>
    </row>
    <row r="106" spans="1:22" x14ac:dyDescent="0.3">
      <c r="A106" s="72"/>
      <c r="V106" t="s">
        <v>57</v>
      </c>
    </row>
    <row r="107" spans="1:22" x14ac:dyDescent="0.3">
      <c r="A107" s="72"/>
      <c r="V107" t="s">
        <v>57</v>
      </c>
    </row>
    <row r="108" spans="1:22" x14ac:dyDescent="0.3">
      <c r="A108" s="72"/>
      <c r="V108" t="s">
        <v>57</v>
      </c>
    </row>
    <row r="109" spans="1:22" x14ac:dyDescent="0.3">
      <c r="A109" s="72"/>
      <c r="V109" t="s">
        <v>57</v>
      </c>
    </row>
    <row r="110" spans="1:22" x14ac:dyDescent="0.3">
      <c r="A110" s="72"/>
      <c r="V110" t="s">
        <v>59</v>
      </c>
    </row>
    <row r="111" spans="1:22" x14ac:dyDescent="0.3">
      <c r="A111" s="72"/>
      <c r="V111" t="s">
        <v>61</v>
      </c>
    </row>
    <row r="112" spans="1:22" x14ac:dyDescent="0.3">
      <c r="A112" s="72"/>
      <c r="V112" t="s">
        <v>61</v>
      </c>
    </row>
    <row r="113" spans="1:22" x14ac:dyDescent="0.3">
      <c r="A113" s="72"/>
      <c r="V113" t="s">
        <v>63</v>
      </c>
    </row>
    <row r="114" spans="1:22" x14ac:dyDescent="0.3">
      <c r="A114" s="72"/>
      <c r="V114" t="s">
        <v>63</v>
      </c>
    </row>
    <row r="115" spans="1:22" x14ac:dyDescent="0.3">
      <c r="A115" s="72"/>
      <c r="V115" t="s">
        <v>63</v>
      </c>
    </row>
    <row r="116" spans="1:22" x14ac:dyDescent="0.3">
      <c r="A116" s="72"/>
      <c r="V116" t="s">
        <v>63</v>
      </c>
    </row>
    <row r="117" spans="1:22" x14ac:dyDescent="0.3">
      <c r="A117" s="72"/>
      <c r="V117" t="s">
        <v>64</v>
      </c>
    </row>
    <row r="118" spans="1:22" x14ac:dyDescent="0.3">
      <c r="A118" s="72"/>
      <c r="V118" t="s">
        <v>64</v>
      </c>
    </row>
    <row r="119" spans="1:22" x14ac:dyDescent="0.3">
      <c r="A119" s="72"/>
      <c r="V119" t="s">
        <v>64</v>
      </c>
    </row>
    <row r="120" spans="1:22" x14ac:dyDescent="0.3">
      <c r="A120" s="72"/>
      <c r="V120" t="s">
        <v>64</v>
      </c>
    </row>
    <row r="121" spans="1:22" x14ac:dyDescent="0.3">
      <c r="A121" s="72"/>
      <c r="V121" t="s">
        <v>55</v>
      </c>
    </row>
    <row r="122" spans="1:22" x14ac:dyDescent="0.3">
      <c r="A122" s="72"/>
    </row>
    <row r="123" spans="1:22" x14ac:dyDescent="0.3">
      <c r="A123" s="72"/>
    </row>
    <row r="124" spans="1:22" x14ac:dyDescent="0.3">
      <c r="A124" s="72"/>
    </row>
    <row r="125" spans="1:22" x14ac:dyDescent="0.3">
      <c r="A125" s="72"/>
    </row>
    <row r="126" spans="1:22" x14ac:dyDescent="0.3">
      <c r="A126" s="72"/>
    </row>
    <row r="127" spans="1:22" x14ac:dyDescent="0.3">
      <c r="A127" s="72"/>
    </row>
    <row r="128" spans="1:22" x14ac:dyDescent="0.3">
      <c r="A128" s="72"/>
    </row>
    <row r="129" spans="1:1" x14ac:dyDescent="0.3">
      <c r="A129" s="72"/>
    </row>
  </sheetData>
  <sheetProtection algorithmName="SHA-512" hashValue="lylHFeYX6Q7h6kco7hEArSdgIogNHG+sd1gA4yFY5yGbH4ne7LnV1Bs/cQyiymKJScQMd/Pm0VyUIyHHW/1WcA==" saltValue="3dEiq8SYOvunf171DXjNZg==" spinCount="100000" sheet="1" objects="1" scenarios="1"/>
  <mergeCells count="39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26:B26"/>
    <mergeCell ref="A31:B31"/>
    <mergeCell ref="A32:C34"/>
    <mergeCell ref="B35:I35"/>
    <mergeCell ref="J35:T35"/>
    <mergeCell ref="A27:B27"/>
    <mergeCell ref="A28:C28"/>
    <mergeCell ref="A29:B29"/>
    <mergeCell ref="A30:B30"/>
  </mergeCells>
  <phoneticPr fontId="13" type="noConversion"/>
  <pageMargins left="0.7" right="0.7" top="0.75" bottom="0.75" header="0.511811023622047" footer="0.511811023622047"/>
  <pageSetup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W167"/>
  <sheetViews>
    <sheetView showGridLines="0" zoomScaleNormal="100" workbookViewId="0">
      <selection activeCell="P3" sqref="P3"/>
    </sheetView>
  </sheetViews>
  <sheetFormatPr defaultColWidth="8.44140625" defaultRowHeight="14.4" x14ac:dyDescent="0.3"/>
  <cols>
    <col min="1" max="11" width="10.77734375" customWidth="1"/>
    <col min="21" max="21" width="4.21875" customWidth="1"/>
  </cols>
  <sheetData>
    <row r="1" spans="1:23" ht="15" customHeight="1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65</v>
      </c>
      <c r="N1" s="123"/>
      <c r="O1" s="123"/>
      <c r="P1" s="124">
        <v>2025</v>
      </c>
      <c r="Q1" s="124"/>
      <c r="R1" s="124"/>
      <c r="S1" s="124"/>
      <c r="W1" s="52"/>
    </row>
    <row r="2" spans="1:23" ht="15" customHeight="1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  <c r="W2" s="52"/>
    </row>
    <row r="3" spans="1:23" ht="15" customHeight="1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  <c r="W3" s="52"/>
    </row>
    <row r="4" spans="1:23" ht="15" customHeight="1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3</v>
      </c>
      <c r="W4" s="52"/>
    </row>
    <row r="5" spans="1:23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2</v>
      </c>
      <c r="W5" s="52"/>
    </row>
    <row r="6" spans="1:23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1</v>
      </c>
      <c r="W6" s="52"/>
    </row>
    <row r="7" spans="1:23" ht="15" customHeight="1" x14ac:dyDescent="0.3">
      <c r="C7" s="137" t="s">
        <v>66</v>
      </c>
      <c r="D7" s="137"/>
      <c r="E7" s="137"/>
      <c r="F7" s="137"/>
      <c r="G7" s="137"/>
      <c r="H7" s="137"/>
      <c r="I7" s="137"/>
      <c r="J7" s="137"/>
      <c r="K7" s="137"/>
      <c r="L7" s="52"/>
      <c r="M7" s="1">
        <v>3</v>
      </c>
      <c r="N7" s="1">
        <f>COUNTIF($U37:$U165,3)</f>
        <v>1</v>
      </c>
      <c r="W7" s="52"/>
    </row>
    <row r="8" spans="1:23" ht="15" customHeight="1" x14ac:dyDescent="0.3">
      <c r="B8" s="53"/>
      <c r="C8" s="137"/>
      <c r="D8" s="137"/>
      <c r="E8" s="137"/>
      <c r="F8" s="137"/>
      <c r="G8" s="137"/>
      <c r="H8" s="137"/>
      <c r="I8" s="137"/>
      <c r="J8" s="137"/>
      <c r="K8" s="137"/>
      <c r="L8" s="52"/>
      <c r="M8" s="1">
        <v>4</v>
      </c>
      <c r="N8" s="1">
        <f>COUNTIF($U37:$U165,4)</f>
        <v>1</v>
      </c>
      <c r="W8" s="52"/>
    </row>
    <row r="9" spans="1:23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0</v>
      </c>
      <c r="W9" s="52"/>
    </row>
    <row r="10" spans="1:23" x14ac:dyDescent="0.3">
      <c r="A10" s="112" t="s">
        <v>15</v>
      </c>
      <c r="B10" s="112"/>
      <c r="C10" s="54">
        <f>SUM(B37:I204)</f>
        <v>79</v>
      </c>
      <c r="D10" s="5" t="s">
        <v>16</v>
      </c>
      <c r="E10" s="55">
        <f>SUM(B37:B204)</f>
        <v>56</v>
      </c>
      <c r="F10" s="15" t="s">
        <v>16</v>
      </c>
      <c r="G10" s="56">
        <f>SUM(C37:C204)</f>
        <v>10</v>
      </c>
      <c r="H10" s="16" t="s">
        <v>16</v>
      </c>
      <c r="I10" s="57">
        <f>SUM(D37:D204)</f>
        <v>3</v>
      </c>
      <c r="J10" s="17" t="s">
        <v>16</v>
      </c>
      <c r="K10" s="58">
        <f>SUM(E37:E204)</f>
        <v>0</v>
      </c>
      <c r="L10" s="52"/>
      <c r="M10" s="1">
        <v>6</v>
      </c>
      <c r="N10" s="1">
        <f>COUNTIF($U37:$U165,6)</f>
        <v>1</v>
      </c>
      <c r="W10" s="52"/>
    </row>
    <row r="11" spans="1:23" x14ac:dyDescent="0.3">
      <c r="A11" s="112" t="s">
        <v>19</v>
      </c>
      <c r="B11" s="112"/>
      <c r="C11" s="54">
        <f>SUM(J37:J204)</f>
        <v>37</v>
      </c>
      <c r="D11" s="5" t="s">
        <v>20</v>
      </c>
      <c r="E11" s="55">
        <f>SUMIF(B37:B204,"1",$J37:$J204)</f>
        <v>26</v>
      </c>
      <c r="F11" s="15" t="s">
        <v>20</v>
      </c>
      <c r="G11" s="56">
        <f>SUMIF(C37:C204,"1",$J37:$J204)</f>
        <v>4</v>
      </c>
      <c r="H11" s="16" t="s">
        <v>20</v>
      </c>
      <c r="I11" s="57">
        <f>SUMIF(D37:D204,"1",$J37:$J204)</f>
        <v>2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2</v>
      </c>
      <c r="W11" s="52"/>
    </row>
    <row r="12" spans="1:23" x14ac:dyDescent="0.3">
      <c r="A12" s="112" t="s">
        <v>22</v>
      </c>
      <c r="B12" s="112"/>
      <c r="C12" s="54">
        <f>SUM(K37:K204)</f>
        <v>4</v>
      </c>
      <c r="D12" s="5" t="s">
        <v>23</v>
      </c>
      <c r="E12" s="55">
        <f ca="1">SUMIF(B37:B205,"1",$K37:$K204)</f>
        <v>3</v>
      </c>
      <c r="F12" s="15" t="s">
        <v>23</v>
      </c>
      <c r="G12" s="56">
        <f>SUMIF(C37:C204,"1",$K37:$K204)</f>
        <v>0</v>
      </c>
      <c r="H12" s="16" t="s">
        <v>23</v>
      </c>
      <c r="I12" s="57">
        <f>SUMIF(D37:D204,"1",$K37:$K204)</f>
        <v>1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3</v>
      </c>
      <c r="W12" s="52"/>
    </row>
    <row r="13" spans="1:23" x14ac:dyDescent="0.3">
      <c r="A13" s="112" t="s">
        <v>25</v>
      </c>
      <c r="B13" s="112"/>
      <c r="C13" s="54">
        <f>SUM(L37:L204)</f>
        <v>1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1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2</v>
      </c>
      <c r="W13" s="52"/>
    </row>
    <row r="14" spans="1:23" x14ac:dyDescent="0.3">
      <c r="A14" s="112" t="s">
        <v>28</v>
      </c>
      <c r="B14" s="112"/>
      <c r="C14" s="54">
        <f>SUM(M37:M204)</f>
        <v>2</v>
      </c>
      <c r="D14" s="5" t="s">
        <v>29</v>
      </c>
      <c r="E14" s="55">
        <f>SUMIF(B37:B205,"1",$M37:$M205)</f>
        <v>1</v>
      </c>
      <c r="F14" s="15" t="s">
        <v>29</v>
      </c>
      <c r="G14" s="56">
        <f>SUMIF(C37:C204,"1",$M37:$M205)</f>
        <v>1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3</v>
      </c>
      <c r="W14" s="52"/>
    </row>
    <row r="15" spans="1:23" x14ac:dyDescent="0.3">
      <c r="A15" s="112" t="s">
        <v>31</v>
      </c>
      <c r="B15" s="112"/>
      <c r="C15" s="54">
        <f>SUM(N37:N204)</f>
        <v>0</v>
      </c>
      <c r="D15" s="5" t="s">
        <v>32</v>
      </c>
      <c r="E15" s="55">
        <f>SUMIF(B37:B205,"1",$N37:$N205)</f>
        <v>0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0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16</v>
      </c>
      <c r="W15" s="52"/>
    </row>
    <row r="16" spans="1:23" x14ac:dyDescent="0.3">
      <c r="A16" s="112" t="s">
        <v>34</v>
      </c>
      <c r="B16" s="112"/>
      <c r="C16" s="54">
        <f>SUM(O37:O204)</f>
        <v>4</v>
      </c>
      <c r="D16" s="5" t="s">
        <v>35</v>
      </c>
      <c r="E16" s="55">
        <f>SUMIF(B37:B205,"1",$O37:$O205)</f>
        <v>3</v>
      </c>
      <c r="F16" s="15" t="s">
        <v>35</v>
      </c>
      <c r="G16" s="56">
        <f>SUMIF(C37:C204,"1",$O37:$O205)</f>
        <v>0</v>
      </c>
      <c r="H16" s="16" t="s">
        <v>35</v>
      </c>
      <c r="I16" s="57">
        <f>SUMIF(D37:D204,"1",$O37:$O205)</f>
        <v>0</v>
      </c>
      <c r="J16" s="17" t="s">
        <v>35</v>
      </c>
      <c r="K16" s="58">
        <f>SUMIF(E37:E204,"1",$O37:$O205)</f>
        <v>0</v>
      </c>
      <c r="L16" s="52"/>
      <c r="M16" s="1">
        <v>12</v>
      </c>
      <c r="N16" s="1">
        <f>COUNTIF($U37:$U165,12)</f>
        <v>0</v>
      </c>
      <c r="W16" s="52"/>
    </row>
    <row r="17" spans="1:23" x14ac:dyDescent="0.3">
      <c r="A17" s="112" t="s">
        <v>36</v>
      </c>
      <c r="B17" s="112"/>
      <c r="C17" s="54">
        <f>SUM(P37:P204)</f>
        <v>2</v>
      </c>
      <c r="D17" s="5" t="s">
        <v>37</v>
      </c>
      <c r="E17" s="55">
        <f>SUMIF(B37:B205,"1",$P37:$P205)</f>
        <v>0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3</v>
      </c>
      <c r="W17" s="52"/>
    </row>
    <row r="18" spans="1:23" x14ac:dyDescent="0.3">
      <c r="A18" s="112" t="s">
        <v>38</v>
      </c>
      <c r="B18" s="112"/>
      <c r="C18" s="54">
        <f>SUM(Q37:Q204)</f>
        <v>0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0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7</v>
      </c>
      <c r="W18" s="52"/>
    </row>
    <row r="19" spans="1:23" x14ac:dyDescent="0.3">
      <c r="A19" s="112" t="s">
        <v>40</v>
      </c>
      <c r="B19" s="112"/>
      <c r="C19" s="54">
        <f>SUM(R37:R204)</f>
        <v>26</v>
      </c>
      <c r="D19" s="5" t="s">
        <v>41</v>
      </c>
      <c r="E19" s="55">
        <f>SUMIF(B37:B205,"1",$R37:$R307)</f>
        <v>20</v>
      </c>
      <c r="F19" s="15" t="s">
        <v>41</v>
      </c>
      <c r="G19" s="56">
        <f>SUMIF(C37:C204,"1",$R37:$R307)</f>
        <v>4</v>
      </c>
      <c r="H19" s="16" t="s">
        <v>41</v>
      </c>
      <c r="I19" s="57">
        <f>SUMIF(D37:D204,"1",$R37:$R307)</f>
        <v>0</v>
      </c>
      <c r="J19" s="17" t="s">
        <v>41</v>
      </c>
      <c r="K19" s="58">
        <f>SUMIF(E37:E204,"1",$R37:$R307)</f>
        <v>0</v>
      </c>
      <c r="L19" s="52"/>
      <c r="M19" s="1">
        <v>15</v>
      </c>
      <c r="N19" s="1">
        <f>COUNTIF($U37:$U165,15)</f>
        <v>6</v>
      </c>
      <c r="W19" s="52"/>
    </row>
    <row r="20" spans="1:23" x14ac:dyDescent="0.3">
      <c r="A20" s="112" t="s">
        <v>42</v>
      </c>
      <c r="B20" s="112"/>
      <c r="C20" s="54">
        <f>SUM(S37:S204)</f>
        <v>3</v>
      </c>
      <c r="D20" s="5" t="s">
        <v>43</v>
      </c>
      <c r="E20" s="55">
        <f>SUMIF(B37:B205,"1",$S37:$S205)</f>
        <v>3</v>
      </c>
      <c r="F20" s="15" t="s">
        <v>43</v>
      </c>
      <c r="G20" s="56">
        <f>SUMIF(C37:C204,"1",$S37:$S205)</f>
        <v>0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6</v>
      </c>
      <c r="W20" s="52"/>
    </row>
    <row r="21" spans="1:23" x14ac:dyDescent="0.3">
      <c r="A21" s="112" t="s">
        <v>44</v>
      </c>
      <c r="B21" s="112"/>
      <c r="C21" s="54">
        <f>SUM(T37:T204)</f>
        <v>0</v>
      </c>
      <c r="D21" s="59" t="s">
        <v>45</v>
      </c>
      <c r="E21" s="60">
        <f>SUMIF(B37:B205,"1",$T37:$T205)</f>
        <v>0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3</v>
      </c>
      <c r="W21" s="52"/>
    </row>
    <row r="22" spans="1:23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0</v>
      </c>
      <c r="W22" s="52"/>
    </row>
    <row r="23" spans="1:23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2</v>
      </c>
      <c r="F23" s="32" t="s">
        <v>16</v>
      </c>
      <c r="G23" s="66">
        <f>SUM(G37:G204)</f>
        <v>8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0</v>
      </c>
      <c r="L23" s="52"/>
      <c r="M23" s="1">
        <v>19</v>
      </c>
      <c r="N23" s="1">
        <f>COUNTIF($U37:$U165,19)</f>
        <v>5</v>
      </c>
      <c r="W23" s="52"/>
    </row>
    <row r="24" spans="1:23" x14ac:dyDescent="0.3">
      <c r="A24" s="133" t="s">
        <v>51</v>
      </c>
      <c r="B24" s="133"/>
      <c r="C24" s="64">
        <v>1</v>
      </c>
      <c r="D24" s="41" t="s">
        <v>20</v>
      </c>
      <c r="E24" s="65">
        <f>SUMIF(F37:F204,"1",$J37:$J204)</f>
        <v>1</v>
      </c>
      <c r="F24" s="32" t="s">
        <v>20</v>
      </c>
      <c r="G24" s="66">
        <f>SUMIF(G37:G204,"1",$J37:$J204)</f>
        <v>4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4</v>
      </c>
      <c r="W24" s="52"/>
    </row>
    <row r="25" spans="1:23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0</v>
      </c>
      <c r="L25" s="52"/>
      <c r="M25" s="1">
        <v>21</v>
      </c>
      <c r="N25" s="1">
        <f>COUNTIF($U37:$U165,21)</f>
        <v>5</v>
      </c>
      <c r="W25" s="52"/>
    </row>
    <row r="26" spans="1:23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0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4</v>
      </c>
      <c r="W26" s="52"/>
    </row>
    <row r="27" spans="1:23" x14ac:dyDescent="0.3">
      <c r="A27" s="105" t="s">
        <v>111</v>
      </c>
      <c r="B27" s="105"/>
      <c r="C27" s="99">
        <v>8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0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0</v>
      </c>
      <c r="L27" s="52"/>
      <c r="M27" s="1">
        <v>23</v>
      </c>
      <c r="N27" s="1">
        <f>COUNTIF($U37:$U165,23)</f>
        <v>1</v>
      </c>
      <c r="W27" s="52"/>
    </row>
    <row r="28" spans="1:23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0</v>
      </c>
      <c r="F28" s="32" t="s">
        <v>32</v>
      </c>
      <c r="G28" s="66">
        <f>SUMIF(G37:G204,"1",$N37:$N204)</f>
        <v>0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L28" s="52"/>
      <c r="M28" s="14" t="s">
        <v>55</v>
      </c>
      <c r="N28" s="1">
        <f t="shared" ref="N28:N34" si="0">COUNTIF($V$37:$V$165,M28)</f>
        <v>8</v>
      </c>
      <c r="W28" s="52"/>
    </row>
    <row r="29" spans="1:23" x14ac:dyDescent="0.3">
      <c r="A29" s="106" t="s">
        <v>56</v>
      </c>
      <c r="B29" s="106"/>
      <c r="C29" s="69">
        <v>1338</v>
      </c>
      <c r="D29" s="41" t="s">
        <v>35</v>
      </c>
      <c r="E29" s="65">
        <f>SUMIF(F37:F204,"1",$O37:$O204)</f>
        <v>1</v>
      </c>
      <c r="F29" s="32" t="s">
        <v>35</v>
      </c>
      <c r="G29" s="66">
        <f>SUMIF(G37:G204,"1",$O37:$O204)</f>
        <v>0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L29" s="52"/>
      <c r="M29" s="14" t="s">
        <v>57</v>
      </c>
      <c r="N29" s="1">
        <f t="shared" si="0"/>
        <v>9</v>
      </c>
      <c r="W29" s="52"/>
    </row>
    <row r="30" spans="1:23" x14ac:dyDescent="0.3">
      <c r="A30" s="107" t="s">
        <v>58</v>
      </c>
      <c r="B30" s="107"/>
      <c r="C30" s="70">
        <v>709</v>
      </c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2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L30" s="52"/>
      <c r="M30" s="14" t="s">
        <v>59</v>
      </c>
      <c r="N30" s="1">
        <f t="shared" si="0"/>
        <v>14</v>
      </c>
      <c r="W30" s="52"/>
    </row>
    <row r="31" spans="1:23" x14ac:dyDescent="0.3">
      <c r="A31" s="108" t="s">
        <v>60</v>
      </c>
      <c r="B31" s="108"/>
      <c r="C31" s="71">
        <v>26</v>
      </c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0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L31" s="52"/>
      <c r="M31" s="14" t="s">
        <v>61</v>
      </c>
      <c r="N31" s="1">
        <f t="shared" si="0"/>
        <v>20</v>
      </c>
      <c r="W31" s="52"/>
    </row>
    <row r="32" spans="1:23" x14ac:dyDescent="0.3">
      <c r="A32" s="130" t="s">
        <v>191</v>
      </c>
      <c r="B32" s="130"/>
      <c r="C32" s="130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2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L32" s="52"/>
      <c r="M32" s="14" t="s">
        <v>62</v>
      </c>
      <c r="N32" s="1">
        <f t="shared" si="0"/>
        <v>9</v>
      </c>
      <c r="W32" s="52"/>
    </row>
    <row r="33" spans="1:23" x14ac:dyDescent="0.3">
      <c r="A33" s="131"/>
      <c r="B33" s="131"/>
      <c r="C33" s="131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L33" s="52"/>
      <c r="M33" s="14" t="s">
        <v>63</v>
      </c>
      <c r="N33" s="1">
        <f t="shared" si="0"/>
        <v>15</v>
      </c>
      <c r="T33" s="52"/>
      <c r="U33" s="52"/>
      <c r="V33" s="52"/>
      <c r="W33" s="52"/>
    </row>
    <row r="34" spans="1:23" ht="15" thickBot="1" x14ac:dyDescent="0.35">
      <c r="A34" s="132"/>
      <c r="B34" s="132"/>
      <c r="C34" s="132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0</v>
      </c>
      <c r="L34" s="52"/>
      <c r="M34" s="14" t="s">
        <v>64</v>
      </c>
      <c r="N34" s="1">
        <f t="shared" si="0"/>
        <v>4</v>
      </c>
      <c r="T34" s="52"/>
      <c r="U34" s="52"/>
      <c r="V34" s="52"/>
      <c r="W34" s="52"/>
    </row>
    <row r="35" spans="1:23" ht="15" hidden="1" customHeight="1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28" t="s">
        <v>70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78" t="s">
        <v>71</v>
      </c>
      <c r="V35" s="79" t="s">
        <v>72</v>
      </c>
    </row>
    <row r="36" spans="1:23" ht="15.75" hidden="1" customHeight="1" x14ac:dyDescent="0.3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85" t="s">
        <v>76</v>
      </c>
      <c r="U36" s="86" t="s">
        <v>87</v>
      </c>
      <c r="V36" s="87" t="s">
        <v>88</v>
      </c>
    </row>
    <row r="37" spans="1:23" hidden="1" x14ac:dyDescent="0.3">
      <c r="A37" s="72" t="s">
        <v>112</v>
      </c>
      <c r="B37">
        <v>1</v>
      </c>
      <c r="J37" s="88">
        <v>1</v>
      </c>
      <c r="T37" s="89"/>
      <c r="U37">
        <v>11</v>
      </c>
      <c r="V37" t="s">
        <v>61</v>
      </c>
    </row>
    <row r="38" spans="1:23" hidden="1" x14ac:dyDescent="0.3">
      <c r="A38" s="72" t="s">
        <v>113</v>
      </c>
      <c r="B38">
        <v>1</v>
      </c>
      <c r="J38" s="90"/>
      <c r="O38">
        <v>1</v>
      </c>
      <c r="T38" s="91"/>
      <c r="U38">
        <v>16</v>
      </c>
      <c r="V38" t="s">
        <v>61</v>
      </c>
    </row>
    <row r="39" spans="1:23" hidden="1" x14ac:dyDescent="0.3">
      <c r="A39" s="72" t="s">
        <v>114</v>
      </c>
      <c r="B39">
        <v>1</v>
      </c>
      <c r="J39" s="90"/>
      <c r="O39">
        <v>1</v>
      </c>
      <c r="T39" s="91"/>
      <c r="U39">
        <v>20</v>
      </c>
      <c r="V39" t="s">
        <v>62</v>
      </c>
    </row>
    <row r="40" spans="1:23" hidden="1" x14ac:dyDescent="0.3">
      <c r="A40" s="72" t="s">
        <v>115</v>
      </c>
      <c r="C40">
        <v>1</v>
      </c>
      <c r="J40" s="90"/>
      <c r="R40">
        <v>1</v>
      </c>
      <c r="T40" s="91"/>
      <c r="U40">
        <v>2</v>
      </c>
      <c r="V40" t="s">
        <v>63</v>
      </c>
    </row>
    <row r="41" spans="1:23" hidden="1" x14ac:dyDescent="0.3">
      <c r="A41" s="72" t="s">
        <v>116</v>
      </c>
      <c r="G41">
        <v>1</v>
      </c>
      <c r="J41" s="90"/>
      <c r="P41">
        <v>1</v>
      </c>
      <c r="T41" s="91"/>
      <c r="U41">
        <v>4</v>
      </c>
      <c r="V41" t="s">
        <v>55</v>
      </c>
    </row>
    <row r="42" spans="1:23" hidden="1" x14ac:dyDescent="0.3">
      <c r="A42" s="72" t="s">
        <v>117</v>
      </c>
      <c r="B42">
        <v>1</v>
      </c>
      <c r="J42" s="90">
        <v>1</v>
      </c>
      <c r="T42" s="91"/>
      <c r="U42">
        <v>8</v>
      </c>
      <c r="V42" t="s">
        <v>55</v>
      </c>
    </row>
    <row r="43" spans="1:23" hidden="1" x14ac:dyDescent="0.3">
      <c r="A43" s="72" t="s">
        <v>118</v>
      </c>
      <c r="B43">
        <v>1</v>
      </c>
      <c r="J43" s="90"/>
      <c r="R43">
        <v>1</v>
      </c>
      <c r="T43" s="91"/>
      <c r="U43">
        <v>10</v>
      </c>
      <c r="V43" t="s">
        <v>55</v>
      </c>
    </row>
    <row r="44" spans="1:23" hidden="1" x14ac:dyDescent="0.3">
      <c r="A44" s="72" t="s">
        <v>119</v>
      </c>
      <c r="B44">
        <v>1</v>
      </c>
      <c r="J44" s="90"/>
      <c r="K44">
        <v>1</v>
      </c>
      <c r="T44" s="91"/>
      <c r="U44">
        <v>11</v>
      </c>
      <c r="V44" t="s">
        <v>55</v>
      </c>
    </row>
    <row r="45" spans="1:23" hidden="1" x14ac:dyDescent="0.3">
      <c r="A45" s="72" t="s">
        <v>120</v>
      </c>
      <c r="B45">
        <v>1</v>
      </c>
      <c r="J45" s="90"/>
      <c r="R45">
        <v>1</v>
      </c>
      <c r="T45" s="91"/>
      <c r="U45">
        <v>8</v>
      </c>
      <c r="V45" t="s">
        <v>57</v>
      </c>
    </row>
    <row r="46" spans="1:23" hidden="1" x14ac:dyDescent="0.3">
      <c r="A46" s="72" t="s">
        <v>121</v>
      </c>
      <c r="C46">
        <v>1</v>
      </c>
      <c r="J46" s="90"/>
      <c r="R46">
        <v>1</v>
      </c>
      <c r="T46" s="91"/>
      <c r="U46">
        <v>19</v>
      </c>
      <c r="V46" t="s">
        <v>57</v>
      </c>
    </row>
    <row r="47" spans="1:23" hidden="1" x14ac:dyDescent="0.3">
      <c r="A47" s="72" t="s">
        <v>122</v>
      </c>
      <c r="B47">
        <v>1</v>
      </c>
      <c r="J47" s="90"/>
      <c r="R47">
        <v>1</v>
      </c>
      <c r="T47" s="91"/>
      <c r="U47">
        <v>21</v>
      </c>
      <c r="V47" t="s">
        <v>57</v>
      </c>
    </row>
    <row r="48" spans="1:23" hidden="1" x14ac:dyDescent="0.3">
      <c r="A48" s="72" t="s">
        <v>123</v>
      </c>
      <c r="D48">
        <v>1</v>
      </c>
      <c r="J48" s="90">
        <v>1</v>
      </c>
      <c r="T48" s="91"/>
      <c r="U48">
        <v>14</v>
      </c>
      <c r="V48" t="s">
        <v>59</v>
      </c>
    </row>
    <row r="49" spans="1:22" hidden="1" x14ac:dyDescent="0.3">
      <c r="A49" s="72" t="s">
        <v>124</v>
      </c>
      <c r="G49">
        <v>1</v>
      </c>
      <c r="J49" s="90"/>
      <c r="P49">
        <v>1</v>
      </c>
      <c r="T49" s="91"/>
      <c r="U49">
        <v>19</v>
      </c>
      <c r="V49" t="s">
        <v>59</v>
      </c>
    </row>
    <row r="50" spans="1:22" hidden="1" x14ac:dyDescent="0.3">
      <c r="A50" s="72" t="s">
        <v>125</v>
      </c>
      <c r="G50">
        <v>1</v>
      </c>
      <c r="J50" s="90">
        <v>1</v>
      </c>
      <c r="T50" s="91"/>
      <c r="U50">
        <v>3</v>
      </c>
      <c r="V50" t="s">
        <v>61</v>
      </c>
    </row>
    <row r="51" spans="1:22" hidden="1" x14ac:dyDescent="0.3">
      <c r="A51" s="72" t="s">
        <v>126</v>
      </c>
      <c r="B51">
        <v>1</v>
      </c>
      <c r="J51" s="90">
        <v>1</v>
      </c>
      <c r="T51" s="91"/>
      <c r="U51">
        <v>11</v>
      </c>
      <c r="V51" t="s">
        <v>61</v>
      </c>
    </row>
    <row r="52" spans="1:22" hidden="1" x14ac:dyDescent="0.3">
      <c r="A52" s="72" t="s">
        <v>127</v>
      </c>
      <c r="B52">
        <v>1</v>
      </c>
      <c r="J52" s="90"/>
      <c r="R52">
        <v>1</v>
      </c>
      <c r="T52" s="91"/>
      <c r="U52">
        <v>14</v>
      </c>
      <c r="V52" t="s">
        <v>61</v>
      </c>
    </row>
    <row r="53" spans="1:22" hidden="1" x14ac:dyDescent="0.3">
      <c r="A53" s="72" t="s">
        <v>128</v>
      </c>
      <c r="B53">
        <v>1</v>
      </c>
      <c r="J53" s="90"/>
      <c r="R53">
        <v>1</v>
      </c>
      <c r="T53" s="91"/>
      <c r="U53">
        <v>14</v>
      </c>
      <c r="V53" t="s">
        <v>61</v>
      </c>
    </row>
    <row r="54" spans="1:22" hidden="1" x14ac:dyDescent="0.3">
      <c r="A54" s="72" t="s">
        <v>129</v>
      </c>
      <c r="B54">
        <v>1</v>
      </c>
      <c r="J54" s="90">
        <v>1</v>
      </c>
      <c r="T54" s="91"/>
      <c r="U54">
        <v>14</v>
      </c>
      <c r="V54" t="s">
        <v>61</v>
      </c>
    </row>
    <row r="55" spans="1:22" hidden="1" x14ac:dyDescent="0.3">
      <c r="A55" s="72" t="s">
        <v>130</v>
      </c>
      <c r="G55">
        <v>1</v>
      </c>
      <c r="J55" s="90">
        <v>1</v>
      </c>
      <c r="T55" s="91"/>
      <c r="U55">
        <v>14</v>
      </c>
      <c r="V55" t="s">
        <v>63</v>
      </c>
    </row>
    <row r="56" spans="1:22" hidden="1" x14ac:dyDescent="0.3">
      <c r="A56" s="72" t="s">
        <v>131</v>
      </c>
      <c r="B56">
        <v>1</v>
      </c>
      <c r="J56" s="90">
        <v>1</v>
      </c>
      <c r="T56" s="91"/>
      <c r="U56">
        <v>22</v>
      </c>
      <c r="V56" t="s">
        <v>63</v>
      </c>
    </row>
    <row r="57" spans="1:22" hidden="1" x14ac:dyDescent="0.3">
      <c r="A57" s="72" t="s">
        <v>132</v>
      </c>
      <c r="B57">
        <v>1</v>
      </c>
      <c r="J57" s="90"/>
      <c r="R57">
        <v>1</v>
      </c>
      <c r="T57" s="91"/>
      <c r="U57">
        <v>20</v>
      </c>
      <c r="V57" t="s">
        <v>64</v>
      </c>
    </row>
    <row r="58" spans="1:22" hidden="1" x14ac:dyDescent="0.3">
      <c r="A58" s="72" t="s">
        <v>133</v>
      </c>
      <c r="B58">
        <v>1</v>
      </c>
      <c r="J58" s="90">
        <v>1</v>
      </c>
      <c r="T58" s="91"/>
      <c r="U58">
        <v>7</v>
      </c>
      <c r="V58" t="s">
        <v>57</v>
      </c>
    </row>
    <row r="59" spans="1:22" hidden="1" x14ac:dyDescent="0.3">
      <c r="A59" s="72" t="s">
        <v>134</v>
      </c>
      <c r="B59">
        <v>1</v>
      </c>
      <c r="J59" s="90">
        <v>1</v>
      </c>
      <c r="T59" s="91"/>
      <c r="U59">
        <v>16</v>
      </c>
      <c r="V59" t="s">
        <v>57</v>
      </c>
    </row>
    <row r="60" spans="1:22" hidden="1" x14ac:dyDescent="0.3">
      <c r="A60" s="72" t="s">
        <v>135</v>
      </c>
      <c r="G60">
        <v>1</v>
      </c>
      <c r="J60" s="90"/>
      <c r="R60">
        <v>1</v>
      </c>
      <c r="T60" s="91"/>
      <c r="U60">
        <v>16</v>
      </c>
      <c r="V60" t="s">
        <v>59</v>
      </c>
    </row>
    <row r="61" spans="1:22" hidden="1" x14ac:dyDescent="0.3">
      <c r="A61" s="72" t="s">
        <v>136</v>
      </c>
      <c r="G61">
        <v>1</v>
      </c>
      <c r="J61" s="90">
        <v>1</v>
      </c>
      <c r="T61" s="91"/>
      <c r="U61">
        <v>21</v>
      </c>
      <c r="V61" t="s">
        <v>59</v>
      </c>
    </row>
    <row r="62" spans="1:22" hidden="1" x14ac:dyDescent="0.3">
      <c r="A62" s="72" t="s">
        <v>137</v>
      </c>
      <c r="B62">
        <v>1</v>
      </c>
      <c r="J62" s="90"/>
      <c r="R62">
        <v>1</v>
      </c>
      <c r="T62" s="91"/>
      <c r="U62">
        <v>22</v>
      </c>
      <c r="V62" t="s">
        <v>59</v>
      </c>
    </row>
    <row r="63" spans="1:22" hidden="1" x14ac:dyDescent="0.3">
      <c r="A63" s="72" t="s">
        <v>138</v>
      </c>
      <c r="F63">
        <v>1</v>
      </c>
      <c r="J63" s="90"/>
      <c r="O63">
        <v>1</v>
      </c>
      <c r="T63" s="91"/>
      <c r="U63">
        <v>16</v>
      </c>
      <c r="V63" t="s">
        <v>55</v>
      </c>
    </row>
    <row r="64" spans="1:22" hidden="1" x14ac:dyDescent="0.3">
      <c r="A64" s="72" t="s">
        <v>139</v>
      </c>
      <c r="D64">
        <v>1</v>
      </c>
      <c r="J64" s="90">
        <v>1</v>
      </c>
      <c r="T64" s="91"/>
      <c r="U64">
        <v>14</v>
      </c>
      <c r="V64" t="s">
        <v>61</v>
      </c>
    </row>
    <row r="65" spans="1:22" hidden="1" x14ac:dyDescent="0.3">
      <c r="A65" s="72" t="s">
        <v>140</v>
      </c>
      <c r="G65">
        <v>1</v>
      </c>
      <c r="J65" s="90"/>
      <c r="R65">
        <v>1</v>
      </c>
      <c r="T65" s="91"/>
      <c r="U65">
        <v>16</v>
      </c>
      <c r="V65" t="s">
        <v>61</v>
      </c>
    </row>
    <row r="66" spans="1:22" hidden="1" x14ac:dyDescent="0.3">
      <c r="A66" s="72" t="s">
        <v>141</v>
      </c>
      <c r="B66">
        <v>1</v>
      </c>
      <c r="J66" s="90">
        <v>1</v>
      </c>
      <c r="T66" s="91"/>
      <c r="U66">
        <v>19</v>
      </c>
      <c r="V66" t="s">
        <v>61</v>
      </c>
    </row>
    <row r="67" spans="1:22" hidden="1" x14ac:dyDescent="0.3">
      <c r="A67" s="72" t="s">
        <v>142</v>
      </c>
      <c r="B67">
        <v>1</v>
      </c>
      <c r="J67" s="90">
        <v>1</v>
      </c>
      <c r="T67" s="91"/>
      <c r="U67">
        <v>21</v>
      </c>
      <c r="V67" t="s">
        <v>61</v>
      </c>
    </row>
    <row r="68" spans="1:22" hidden="1" x14ac:dyDescent="0.3">
      <c r="A68" s="72" t="s">
        <v>143</v>
      </c>
      <c r="B68">
        <v>1</v>
      </c>
      <c r="J68" s="90">
        <v>1</v>
      </c>
      <c r="T68" s="91"/>
      <c r="U68">
        <v>19</v>
      </c>
      <c r="V68" t="s">
        <v>61</v>
      </c>
    </row>
    <row r="69" spans="1:22" hidden="1" x14ac:dyDescent="0.3">
      <c r="A69" s="72" t="s">
        <v>144</v>
      </c>
      <c r="B69">
        <v>1</v>
      </c>
      <c r="J69" s="90"/>
      <c r="K69">
        <v>1</v>
      </c>
      <c r="T69" s="91"/>
      <c r="U69">
        <v>0</v>
      </c>
      <c r="V69" t="s">
        <v>63</v>
      </c>
    </row>
    <row r="70" spans="1:22" hidden="1" x14ac:dyDescent="0.3">
      <c r="A70" s="72" t="s">
        <v>145</v>
      </c>
      <c r="B70">
        <v>1</v>
      </c>
      <c r="J70" s="90">
        <v>1</v>
      </c>
      <c r="T70" s="91"/>
      <c r="U70">
        <v>1</v>
      </c>
      <c r="V70" t="s">
        <v>63</v>
      </c>
    </row>
    <row r="71" spans="1:22" hidden="1" x14ac:dyDescent="0.3">
      <c r="A71" s="72" t="s">
        <v>146</v>
      </c>
      <c r="B71">
        <v>1</v>
      </c>
      <c r="J71" s="90">
        <v>1</v>
      </c>
      <c r="T71" s="91"/>
      <c r="U71">
        <v>11</v>
      </c>
      <c r="V71" t="s">
        <v>63</v>
      </c>
    </row>
    <row r="72" spans="1:22" hidden="1" x14ac:dyDescent="0.3">
      <c r="A72" s="72" t="s">
        <v>147</v>
      </c>
      <c r="B72">
        <v>1</v>
      </c>
      <c r="J72" s="90">
        <v>1</v>
      </c>
      <c r="T72" s="91"/>
      <c r="U72">
        <v>13</v>
      </c>
      <c r="V72" t="s">
        <v>64</v>
      </c>
    </row>
    <row r="73" spans="1:22" hidden="1" x14ac:dyDescent="0.3">
      <c r="A73" s="72" t="s">
        <v>148</v>
      </c>
      <c r="F73">
        <v>1</v>
      </c>
      <c r="J73" s="90">
        <v>1</v>
      </c>
      <c r="T73" s="91"/>
      <c r="U73">
        <v>0</v>
      </c>
      <c r="V73" t="s">
        <v>63</v>
      </c>
    </row>
    <row r="74" spans="1:22" hidden="1" x14ac:dyDescent="0.3">
      <c r="A74" s="72" t="s">
        <v>149</v>
      </c>
      <c r="B74">
        <v>1</v>
      </c>
      <c r="J74" s="90">
        <v>1</v>
      </c>
      <c r="T74" s="91"/>
      <c r="U74">
        <v>9</v>
      </c>
      <c r="V74" t="s">
        <v>55</v>
      </c>
    </row>
    <row r="75" spans="1:22" hidden="1" x14ac:dyDescent="0.3">
      <c r="A75" s="72" t="s">
        <v>150</v>
      </c>
      <c r="B75">
        <v>1</v>
      </c>
      <c r="J75" s="90">
        <v>1</v>
      </c>
      <c r="T75" s="91"/>
      <c r="U75">
        <v>17</v>
      </c>
      <c r="V75" t="s">
        <v>55</v>
      </c>
    </row>
    <row r="76" spans="1:22" hidden="1" x14ac:dyDescent="0.3">
      <c r="A76" s="72" t="s">
        <v>151</v>
      </c>
      <c r="B76">
        <v>1</v>
      </c>
      <c r="J76" s="90"/>
      <c r="S76">
        <v>1</v>
      </c>
      <c r="T76" s="91"/>
      <c r="U76">
        <v>20</v>
      </c>
      <c r="V76" t="s">
        <v>57</v>
      </c>
    </row>
    <row r="77" spans="1:22" hidden="1" x14ac:dyDescent="0.3">
      <c r="A77" s="72" t="s">
        <v>152</v>
      </c>
      <c r="C77">
        <v>1</v>
      </c>
      <c r="J77" s="90"/>
      <c r="L77">
        <v>1</v>
      </c>
      <c r="T77" s="91"/>
      <c r="U77">
        <v>22</v>
      </c>
      <c r="V77" t="s">
        <v>57</v>
      </c>
    </row>
    <row r="78" spans="1:22" hidden="1" x14ac:dyDescent="0.3">
      <c r="A78" s="72" t="s">
        <v>153</v>
      </c>
      <c r="B78">
        <v>1</v>
      </c>
      <c r="J78" s="90"/>
      <c r="S78">
        <v>1</v>
      </c>
      <c r="T78" s="91"/>
      <c r="U78">
        <v>8</v>
      </c>
      <c r="V78" t="s">
        <v>59</v>
      </c>
    </row>
    <row r="79" spans="1:22" hidden="1" x14ac:dyDescent="0.3">
      <c r="A79" s="72" t="s">
        <v>154</v>
      </c>
      <c r="B79">
        <v>1</v>
      </c>
      <c r="J79" s="90">
        <v>1</v>
      </c>
      <c r="T79" s="91"/>
      <c r="U79">
        <v>17</v>
      </c>
      <c r="V79" t="s">
        <v>59</v>
      </c>
    </row>
    <row r="80" spans="1:22" hidden="1" x14ac:dyDescent="0.3">
      <c r="A80" s="72" t="s">
        <v>155</v>
      </c>
      <c r="C80">
        <v>1</v>
      </c>
      <c r="J80" s="90"/>
      <c r="R80">
        <v>1</v>
      </c>
      <c r="T80" s="91"/>
      <c r="U80">
        <v>20</v>
      </c>
      <c r="V80" t="s">
        <v>59</v>
      </c>
    </row>
    <row r="81" spans="1:22" hidden="1" x14ac:dyDescent="0.3">
      <c r="A81" s="72" t="s">
        <v>156</v>
      </c>
      <c r="B81">
        <v>1</v>
      </c>
      <c r="J81" s="90"/>
      <c r="R81">
        <v>1</v>
      </c>
      <c r="T81" s="91"/>
      <c r="U81">
        <v>10</v>
      </c>
      <c r="V81" t="s">
        <v>61</v>
      </c>
    </row>
    <row r="82" spans="1:22" hidden="1" x14ac:dyDescent="0.3">
      <c r="A82" s="72" t="s">
        <v>157</v>
      </c>
      <c r="B82">
        <v>1</v>
      </c>
      <c r="J82" s="90"/>
      <c r="R82">
        <v>1</v>
      </c>
      <c r="T82" s="91"/>
      <c r="U82">
        <v>11</v>
      </c>
      <c r="V82" t="s">
        <v>61</v>
      </c>
    </row>
    <row r="83" spans="1:22" hidden="1" x14ac:dyDescent="0.3">
      <c r="A83" s="72" t="s">
        <v>158</v>
      </c>
      <c r="B83">
        <v>1</v>
      </c>
      <c r="J83" s="90">
        <v>1</v>
      </c>
      <c r="T83" s="91"/>
      <c r="U83">
        <v>11</v>
      </c>
      <c r="V83" t="s">
        <v>61</v>
      </c>
    </row>
    <row r="84" spans="1:22" hidden="1" x14ac:dyDescent="0.3">
      <c r="A84" s="72" t="s">
        <v>159</v>
      </c>
      <c r="B84">
        <v>1</v>
      </c>
      <c r="J84" s="90"/>
      <c r="R84">
        <v>1</v>
      </c>
      <c r="T84" s="91"/>
      <c r="U84">
        <v>11</v>
      </c>
      <c r="V84" t="s">
        <v>61</v>
      </c>
    </row>
    <row r="85" spans="1:22" hidden="1" x14ac:dyDescent="0.3">
      <c r="A85" s="72" t="s">
        <v>160</v>
      </c>
      <c r="C85">
        <v>1</v>
      </c>
      <c r="J85" s="90">
        <v>1</v>
      </c>
      <c r="T85" s="91"/>
      <c r="U85">
        <v>9</v>
      </c>
      <c r="V85" t="s">
        <v>62</v>
      </c>
    </row>
    <row r="86" spans="1:22" hidden="1" x14ac:dyDescent="0.3">
      <c r="A86" s="72" t="s">
        <v>161</v>
      </c>
      <c r="C86">
        <v>1</v>
      </c>
      <c r="J86" s="90">
        <v>1</v>
      </c>
      <c r="T86" s="91"/>
      <c r="U86">
        <v>11</v>
      </c>
      <c r="V86" t="s">
        <v>62</v>
      </c>
    </row>
    <row r="87" spans="1:22" hidden="1" x14ac:dyDescent="0.3">
      <c r="A87" s="72" t="s">
        <v>162</v>
      </c>
      <c r="C87">
        <v>1</v>
      </c>
      <c r="J87" s="90">
        <v>1</v>
      </c>
      <c r="T87" s="91"/>
      <c r="U87">
        <v>11</v>
      </c>
      <c r="V87" t="s">
        <v>62</v>
      </c>
    </row>
    <row r="88" spans="1:22" hidden="1" x14ac:dyDescent="0.3">
      <c r="A88" s="72" t="s">
        <v>163</v>
      </c>
      <c r="C88">
        <v>1</v>
      </c>
      <c r="J88" s="90"/>
      <c r="R88">
        <v>1</v>
      </c>
      <c r="T88" s="91"/>
      <c r="U88">
        <v>11</v>
      </c>
      <c r="V88" t="s">
        <v>62</v>
      </c>
    </row>
    <row r="89" spans="1:22" hidden="1" x14ac:dyDescent="0.3">
      <c r="A89" s="72" t="s">
        <v>164</v>
      </c>
      <c r="B89">
        <v>1</v>
      </c>
      <c r="J89" s="90">
        <v>1</v>
      </c>
      <c r="T89" s="91"/>
      <c r="U89">
        <v>14</v>
      </c>
      <c r="V89" t="s">
        <v>62</v>
      </c>
    </row>
    <row r="90" spans="1:22" hidden="1" x14ac:dyDescent="0.3">
      <c r="A90" s="72" t="s">
        <v>165</v>
      </c>
      <c r="B90">
        <v>1</v>
      </c>
      <c r="J90" s="90">
        <v>1</v>
      </c>
      <c r="T90" s="91"/>
      <c r="U90">
        <v>16</v>
      </c>
      <c r="V90" t="s">
        <v>62</v>
      </c>
    </row>
    <row r="91" spans="1:22" hidden="1" x14ac:dyDescent="0.3">
      <c r="A91" s="72" t="s">
        <v>166</v>
      </c>
      <c r="B91">
        <v>1</v>
      </c>
      <c r="J91" s="90"/>
      <c r="R91">
        <v>1</v>
      </c>
      <c r="T91" s="91"/>
      <c r="U91">
        <v>6</v>
      </c>
      <c r="V91" t="s">
        <v>63</v>
      </c>
    </row>
    <row r="92" spans="1:22" hidden="1" x14ac:dyDescent="0.3">
      <c r="A92" s="72" t="s">
        <v>167</v>
      </c>
      <c r="C92">
        <v>1</v>
      </c>
      <c r="J92" s="90"/>
      <c r="M92">
        <v>1</v>
      </c>
      <c r="T92" s="91"/>
      <c r="U92">
        <v>10</v>
      </c>
      <c r="V92" t="s">
        <v>63</v>
      </c>
    </row>
    <row r="93" spans="1:22" hidden="1" x14ac:dyDescent="0.3">
      <c r="A93" s="72" t="s">
        <v>168</v>
      </c>
      <c r="B93">
        <v>1</v>
      </c>
      <c r="J93" s="90"/>
      <c r="R93">
        <v>1</v>
      </c>
      <c r="T93" s="91"/>
      <c r="U93">
        <v>11</v>
      </c>
      <c r="V93" t="s">
        <v>63</v>
      </c>
    </row>
    <row r="94" spans="1:22" hidden="1" x14ac:dyDescent="0.3">
      <c r="A94" s="72" t="s">
        <v>169</v>
      </c>
      <c r="B94">
        <v>1</v>
      </c>
      <c r="J94" s="90"/>
      <c r="R94">
        <v>1</v>
      </c>
      <c r="T94" s="91"/>
      <c r="U94">
        <v>11</v>
      </c>
      <c r="V94" t="s">
        <v>63</v>
      </c>
    </row>
    <row r="95" spans="1:22" hidden="1" x14ac:dyDescent="0.3">
      <c r="A95" s="72" t="s">
        <v>170</v>
      </c>
      <c r="B95">
        <v>1</v>
      </c>
      <c r="J95" s="90"/>
      <c r="R95">
        <v>1</v>
      </c>
      <c r="T95" s="91"/>
      <c r="U95">
        <v>11</v>
      </c>
      <c r="V95" t="s">
        <v>63</v>
      </c>
    </row>
    <row r="96" spans="1:22" hidden="1" x14ac:dyDescent="0.3">
      <c r="A96" s="72" t="s">
        <v>171</v>
      </c>
      <c r="B96">
        <v>1</v>
      </c>
      <c r="J96" s="90">
        <v>1</v>
      </c>
      <c r="T96" s="91"/>
      <c r="U96">
        <v>17</v>
      </c>
      <c r="V96" t="s">
        <v>63</v>
      </c>
    </row>
    <row r="97" spans="1:22" hidden="1" x14ac:dyDescent="0.3">
      <c r="A97" s="72" t="s">
        <v>172</v>
      </c>
      <c r="B97">
        <v>1</v>
      </c>
      <c r="J97" s="90">
        <v>1</v>
      </c>
      <c r="T97" s="91"/>
      <c r="U97">
        <v>1</v>
      </c>
      <c r="V97" t="s">
        <v>64</v>
      </c>
    </row>
    <row r="98" spans="1:22" hidden="1" x14ac:dyDescent="0.3">
      <c r="A98" s="72" t="s">
        <v>173</v>
      </c>
      <c r="B98">
        <v>1</v>
      </c>
      <c r="J98" s="90"/>
      <c r="R98">
        <v>1</v>
      </c>
      <c r="T98" s="91"/>
      <c r="U98">
        <v>21</v>
      </c>
      <c r="V98" t="s">
        <v>64</v>
      </c>
    </row>
    <row r="99" spans="1:22" hidden="1" x14ac:dyDescent="0.3">
      <c r="A99" s="72" t="s">
        <v>174</v>
      </c>
      <c r="G99">
        <v>1</v>
      </c>
      <c r="J99" s="90">
        <v>1</v>
      </c>
      <c r="T99" s="91"/>
      <c r="U99">
        <v>15</v>
      </c>
      <c r="V99" t="s">
        <v>55</v>
      </c>
    </row>
    <row r="100" spans="1:22" hidden="1" x14ac:dyDescent="0.3">
      <c r="A100" s="72" t="s">
        <v>175</v>
      </c>
      <c r="B100">
        <v>1</v>
      </c>
      <c r="J100" s="90"/>
      <c r="R100">
        <v>1</v>
      </c>
      <c r="T100" s="91"/>
      <c r="U100">
        <v>0</v>
      </c>
      <c r="V100" t="s">
        <v>57</v>
      </c>
    </row>
    <row r="101" spans="1:22" hidden="1" x14ac:dyDescent="0.3">
      <c r="A101" s="72" t="s">
        <v>176</v>
      </c>
      <c r="B101">
        <v>1</v>
      </c>
      <c r="J101" s="90">
        <v>1</v>
      </c>
      <c r="T101" s="91"/>
      <c r="U101">
        <v>15</v>
      </c>
      <c r="V101" t="s">
        <v>57</v>
      </c>
    </row>
    <row r="102" spans="1:22" hidden="1" x14ac:dyDescent="0.3">
      <c r="A102" s="72" t="s">
        <v>177</v>
      </c>
      <c r="B102">
        <v>1</v>
      </c>
      <c r="J102" s="90"/>
      <c r="R102">
        <v>1</v>
      </c>
      <c r="T102" s="91"/>
      <c r="U102">
        <v>15</v>
      </c>
      <c r="V102" t="s">
        <v>59</v>
      </c>
    </row>
    <row r="103" spans="1:22" hidden="1" x14ac:dyDescent="0.3">
      <c r="A103" s="72" t="s">
        <v>178</v>
      </c>
      <c r="B103">
        <v>1</v>
      </c>
      <c r="J103" s="90"/>
      <c r="R103">
        <v>1</v>
      </c>
      <c r="T103" s="91"/>
      <c r="U103">
        <v>15</v>
      </c>
      <c r="V103" t="s">
        <v>59</v>
      </c>
    </row>
    <row r="104" spans="1:22" hidden="1" x14ac:dyDescent="0.3">
      <c r="A104" s="72" t="s">
        <v>179</v>
      </c>
      <c r="B104">
        <v>1</v>
      </c>
      <c r="J104" s="90"/>
      <c r="R104">
        <v>1</v>
      </c>
      <c r="T104" s="91"/>
      <c r="U104">
        <v>15</v>
      </c>
      <c r="V104" t="s">
        <v>59</v>
      </c>
    </row>
    <row r="105" spans="1:22" hidden="1" x14ac:dyDescent="0.3">
      <c r="A105" s="72" t="s">
        <v>180</v>
      </c>
      <c r="B105">
        <v>1</v>
      </c>
      <c r="J105" s="90"/>
      <c r="K105">
        <v>1</v>
      </c>
      <c r="T105" s="91"/>
      <c r="U105">
        <v>11</v>
      </c>
      <c r="V105" t="s">
        <v>59</v>
      </c>
    </row>
    <row r="106" spans="1:22" hidden="1" x14ac:dyDescent="0.3">
      <c r="A106" s="72" t="s">
        <v>181</v>
      </c>
      <c r="D106">
        <v>1</v>
      </c>
      <c r="J106" s="90"/>
      <c r="K106">
        <v>1</v>
      </c>
      <c r="T106" s="91"/>
      <c r="U106">
        <v>11</v>
      </c>
      <c r="V106" t="s">
        <v>59</v>
      </c>
    </row>
    <row r="107" spans="1:22" hidden="1" x14ac:dyDescent="0.3">
      <c r="A107" s="72" t="s">
        <v>182</v>
      </c>
      <c r="B107">
        <v>1</v>
      </c>
      <c r="J107" s="90"/>
      <c r="S107">
        <v>1</v>
      </c>
      <c r="T107" s="91"/>
      <c r="U107">
        <v>15</v>
      </c>
      <c r="V107" t="s">
        <v>59</v>
      </c>
    </row>
    <row r="108" spans="1:22" hidden="1" x14ac:dyDescent="0.3">
      <c r="A108" s="72" t="s">
        <v>183</v>
      </c>
      <c r="B108">
        <v>1</v>
      </c>
      <c r="J108" s="90">
        <v>1</v>
      </c>
      <c r="T108" s="91"/>
      <c r="U108">
        <v>11</v>
      </c>
      <c r="V108" t="s">
        <v>61</v>
      </c>
    </row>
    <row r="109" spans="1:22" hidden="1" x14ac:dyDescent="0.3">
      <c r="A109" s="72" t="s">
        <v>184</v>
      </c>
      <c r="B109">
        <v>1</v>
      </c>
      <c r="J109" s="90"/>
      <c r="R109">
        <v>1</v>
      </c>
      <c r="T109" s="91"/>
      <c r="U109">
        <v>13</v>
      </c>
      <c r="V109" t="s">
        <v>61</v>
      </c>
    </row>
    <row r="110" spans="1:22" hidden="1" x14ac:dyDescent="0.3">
      <c r="A110" s="72" t="s">
        <v>185</v>
      </c>
      <c r="B110">
        <v>1</v>
      </c>
      <c r="J110" s="90">
        <v>1</v>
      </c>
      <c r="T110" s="91"/>
      <c r="U110">
        <v>19</v>
      </c>
      <c r="V110" t="s">
        <v>61</v>
      </c>
    </row>
    <row r="111" spans="1:22" hidden="1" x14ac:dyDescent="0.3">
      <c r="A111" s="72" t="s">
        <v>186</v>
      </c>
      <c r="C111">
        <v>1</v>
      </c>
      <c r="J111" s="90">
        <v>1</v>
      </c>
      <c r="T111" s="91"/>
      <c r="U111">
        <v>22</v>
      </c>
      <c r="V111" t="s">
        <v>61</v>
      </c>
    </row>
    <row r="112" spans="1:22" hidden="1" x14ac:dyDescent="0.3">
      <c r="A112" s="72" t="s">
        <v>187</v>
      </c>
      <c r="B112">
        <v>1</v>
      </c>
      <c r="J112" s="90">
        <v>1</v>
      </c>
      <c r="T112" s="91"/>
      <c r="U112">
        <v>7</v>
      </c>
      <c r="V112" t="s">
        <v>62</v>
      </c>
    </row>
    <row r="113" spans="1:22" hidden="1" x14ac:dyDescent="0.3">
      <c r="A113" s="72" t="s">
        <v>188</v>
      </c>
      <c r="B113">
        <v>1</v>
      </c>
      <c r="J113" s="90">
        <v>1</v>
      </c>
      <c r="T113" s="91"/>
      <c r="U113">
        <v>13</v>
      </c>
      <c r="V113" t="s">
        <v>62</v>
      </c>
    </row>
    <row r="114" spans="1:22" hidden="1" x14ac:dyDescent="0.3">
      <c r="A114" s="72" t="s">
        <v>189</v>
      </c>
      <c r="B114">
        <v>1</v>
      </c>
      <c r="J114" s="90"/>
      <c r="M114">
        <v>1</v>
      </c>
      <c r="T114" s="91"/>
      <c r="U114">
        <v>21</v>
      </c>
      <c r="V114" t="s">
        <v>63</v>
      </c>
    </row>
    <row r="115" spans="1:22" hidden="1" x14ac:dyDescent="0.3">
      <c r="A115" s="72" t="s">
        <v>190</v>
      </c>
      <c r="B115">
        <v>1</v>
      </c>
      <c r="J115" s="90"/>
      <c r="O115">
        <v>1</v>
      </c>
      <c r="T115" s="91"/>
      <c r="U115">
        <v>23</v>
      </c>
      <c r="V115" t="s">
        <v>63</v>
      </c>
    </row>
    <row r="116" spans="1:22" hidden="1" x14ac:dyDescent="0.3">
      <c r="J116" s="90"/>
      <c r="T116" s="91"/>
    </row>
    <row r="117" spans="1:22" hidden="1" x14ac:dyDescent="0.3">
      <c r="J117" s="90"/>
      <c r="T117" s="91"/>
    </row>
    <row r="118" spans="1:22" hidden="1" x14ac:dyDescent="0.3">
      <c r="J118" s="90"/>
      <c r="T118" s="91"/>
    </row>
    <row r="119" spans="1:22" hidden="1" x14ac:dyDescent="0.3">
      <c r="J119" s="90"/>
      <c r="T119" s="91"/>
    </row>
    <row r="120" spans="1:22" hidden="1" x14ac:dyDescent="0.3">
      <c r="J120" s="90"/>
      <c r="T120" s="91"/>
    </row>
    <row r="121" spans="1:22" hidden="1" x14ac:dyDescent="0.3">
      <c r="J121" s="90"/>
      <c r="T121" s="91"/>
    </row>
    <row r="122" spans="1:22" hidden="1" x14ac:dyDescent="0.3">
      <c r="J122" s="90"/>
      <c r="T122" s="91"/>
    </row>
    <row r="123" spans="1:22" hidden="1" x14ac:dyDescent="0.3">
      <c r="J123" s="90"/>
      <c r="T123" s="91"/>
    </row>
    <row r="124" spans="1:22" hidden="1" x14ac:dyDescent="0.3">
      <c r="J124" s="90"/>
      <c r="T124" s="91"/>
    </row>
    <row r="125" spans="1:22" hidden="1" x14ac:dyDescent="0.3">
      <c r="J125" s="90"/>
      <c r="T125" s="91"/>
    </row>
    <row r="126" spans="1:22" hidden="1" x14ac:dyDescent="0.3">
      <c r="J126" s="90"/>
      <c r="T126" s="91"/>
    </row>
    <row r="127" spans="1:22" hidden="1" x14ac:dyDescent="0.3">
      <c r="J127" s="90"/>
      <c r="T127" s="91"/>
    </row>
    <row r="128" spans="1:22" hidden="1" x14ac:dyDescent="0.3">
      <c r="J128" s="90"/>
      <c r="T128" s="91"/>
    </row>
    <row r="129" spans="10:20" hidden="1" x14ac:dyDescent="0.3">
      <c r="J129" s="90"/>
      <c r="T129" s="91"/>
    </row>
    <row r="130" spans="10:20" hidden="1" x14ac:dyDescent="0.3">
      <c r="J130" s="90"/>
      <c r="T130" s="91"/>
    </row>
    <row r="131" spans="10:20" hidden="1" x14ac:dyDescent="0.3">
      <c r="J131" s="90"/>
      <c r="T131" s="91"/>
    </row>
    <row r="132" spans="10:20" hidden="1" x14ac:dyDescent="0.3">
      <c r="J132" s="90"/>
      <c r="T132" s="91"/>
    </row>
    <row r="133" spans="10:20" hidden="1" x14ac:dyDescent="0.3">
      <c r="J133" s="90"/>
      <c r="T133" s="91"/>
    </row>
    <row r="134" spans="10:20" hidden="1" x14ac:dyDescent="0.3">
      <c r="J134" s="90"/>
      <c r="T134" s="91"/>
    </row>
    <row r="135" spans="10:20" hidden="1" x14ac:dyDescent="0.3">
      <c r="J135" s="90"/>
      <c r="T135" s="91"/>
    </row>
    <row r="136" spans="10:20" hidden="1" x14ac:dyDescent="0.3">
      <c r="J136" s="90"/>
      <c r="T136" s="91"/>
    </row>
    <row r="137" spans="10:20" hidden="1" x14ac:dyDescent="0.3">
      <c r="J137" s="90"/>
      <c r="T137" s="91"/>
    </row>
    <row r="138" spans="10:20" hidden="1" x14ac:dyDescent="0.3">
      <c r="J138" s="90"/>
      <c r="T138" s="91"/>
    </row>
    <row r="139" spans="10:20" hidden="1" x14ac:dyDescent="0.3">
      <c r="J139" s="90"/>
      <c r="T139" s="91"/>
    </row>
    <row r="140" spans="10:20" hidden="1" x14ac:dyDescent="0.3">
      <c r="J140" s="90"/>
      <c r="T140" s="91"/>
    </row>
    <row r="141" spans="10:20" hidden="1" x14ac:dyDescent="0.3">
      <c r="J141" s="90"/>
      <c r="T141" s="91"/>
    </row>
    <row r="142" spans="10:20" hidden="1" x14ac:dyDescent="0.3">
      <c r="J142" s="90"/>
      <c r="T142" s="91"/>
    </row>
    <row r="143" spans="10:20" hidden="1" x14ac:dyDescent="0.3">
      <c r="J143" s="90"/>
      <c r="T143" s="91"/>
    </row>
    <row r="144" spans="10:20" hidden="1" x14ac:dyDescent="0.3">
      <c r="J144" s="90"/>
      <c r="T144" s="91"/>
    </row>
    <row r="145" spans="10:20" hidden="1" x14ac:dyDescent="0.3">
      <c r="J145" s="90"/>
      <c r="T145" s="91"/>
    </row>
    <row r="146" spans="10:20" hidden="1" x14ac:dyDescent="0.3">
      <c r="J146" s="90"/>
      <c r="T146" s="91"/>
    </row>
    <row r="147" spans="10:20" hidden="1" x14ac:dyDescent="0.3">
      <c r="J147" s="90"/>
      <c r="T147" s="91"/>
    </row>
    <row r="148" spans="10:20" hidden="1" x14ac:dyDescent="0.3">
      <c r="J148" s="90"/>
      <c r="T148" s="91"/>
    </row>
    <row r="149" spans="10:20" hidden="1" x14ac:dyDescent="0.3">
      <c r="J149" s="90"/>
      <c r="T149" s="91"/>
    </row>
    <row r="150" spans="10:20" hidden="1" x14ac:dyDescent="0.3">
      <c r="J150" s="90"/>
      <c r="T150" s="91"/>
    </row>
    <row r="151" spans="10:20" hidden="1" x14ac:dyDescent="0.3">
      <c r="J151" s="90"/>
      <c r="T151" s="91"/>
    </row>
    <row r="152" spans="10:20" hidden="1" x14ac:dyDescent="0.3">
      <c r="J152" s="90"/>
      <c r="T152" s="91"/>
    </row>
    <row r="153" spans="10:20" hidden="1" x14ac:dyDescent="0.3">
      <c r="J153" s="90"/>
      <c r="T153" s="91"/>
    </row>
    <row r="154" spans="10:20" hidden="1" x14ac:dyDescent="0.3">
      <c r="J154" s="90"/>
      <c r="T154" s="91"/>
    </row>
    <row r="155" spans="10:20" hidden="1" x14ac:dyDescent="0.3">
      <c r="J155" s="90"/>
      <c r="T155" s="91"/>
    </row>
    <row r="156" spans="10:20" hidden="1" x14ac:dyDescent="0.3">
      <c r="J156" s="90"/>
      <c r="T156" s="91"/>
    </row>
    <row r="157" spans="10:20" hidden="1" x14ac:dyDescent="0.3">
      <c r="J157" s="90"/>
      <c r="T157" s="91"/>
    </row>
    <row r="158" spans="10:20" hidden="1" x14ac:dyDescent="0.3">
      <c r="J158" s="90"/>
      <c r="T158" s="91"/>
    </row>
    <row r="159" spans="10:20" hidden="1" x14ac:dyDescent="0.3">
      <c r="J159" s="90"/>
      <c r="T159" s="91"/>
    </row>
    <row r="160" spans="10:20" hidden="1" x14ac:dyDescent="0.3">
      <c r="J160" s="90"/>
      <c r="T160" s="91"/>
    </row>
    <row r="161" spans="10:20" hidden="1" x14ac:dyDescent="0.3">
      <c r="J161" s="90"/>
      <c r="T161" s="91"/>
    </row>
    <row r="162" spans="10:20" hidden="1" x14ac:dyDescent="0.3">
      <c r="J162" s="90"/>
      <c r="T162" s="91"/>
    </row>
    <row r="163" spans="10:20" hidden="1" x14ac:dyDescent="0.3">
      <c r="J163" s="90"/>
      <c r="T163" s="91"/>
    </row>
    <row r="164" spans="10:20" hidden="1" x14ac:dyDescent="0.3">
      <c r="J164" s="90"/>
      <c r="T164" s="91"/>
    </row>
    <row r="165" spans="10:20" hidden="1" x14ac:dyDescent="0.3">
      <c r="J165" s="90"/>
      <c r="T165" s="91"/>
    </row>
    <row r="166" spans="10:20" hidden="1" x14ac:dyDescent="0.3"/>
    <row r="167" spans="10:20" hidden="1" x14ac:dyDescent="0.3"/>
  </sheetData>
  <sheetProtection algorithmName="SHA-512" hashValue="vwSJbq2WR+Csf4OgSuPZ5msFN+Rkk7K1BVeB4/cgh2gwlHcnCIKQspPSKFQThFRujJM4yXJs9OfGriRkpmiCQg==" saltValue="szllOXX9ql37DcJyH/2qCQ==" spinCount="100000" sheet="1" objects="1" scenarios="1"/>
  <mergeCells count="39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31:B31"/>
    <mergeCell ref="B35:I35"/>
    <mergeCell ref="J35:T35"/>
    <mergeCell ref="A26:B26"/>
    <mergeCell ref="A27:B27"/>
    <mergeCell ref="A28:C28"/>
    <mergeCell ref="A29:B29"/>
    <mergeCell ref="A30:B30"/>
    <mergeCell ref="A32:C34"/>
  </mergeCells>
  <phoneticPr fontId="13" type="noConversion"/>
  <pageMargins left="0.7" right="0.7" top="0.75" bottom="0.75" header="0.511811023622047" footer="0.511811023622047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AA122"/>
  <sheetViews>
    <sheetView showGridLines="0" zoomScaleNormal="100" workbookViewId="0">
      <selection activeCell="G34" sqref="G34"/>
    </sheetView>
  </sheetViews>
  <sheetFormatPr defaultColWidth="8.44140625" defaultRowHeight="14.4" x14ac:dyDescent="0.3"/>
  <cols>
    <col min="1" max="11" width="10.77734375" customWidth="1"/>
  </cols>
  <sheetData>
    <row r="1" spans="1:27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89</v>
      </c>
      <c r="N1" s="123"/>
      <c r="O1" s="123"/>
      <c r="P1" s="124">
        <v>2025</v>
      </c>
      <c r="Q1" s="124"/>
      <c r="R1" s="124"/>
      <c r="S1" s="124"/>
      <c r="T1" s="143"/>
      <c r="U1" s="143"/>
      <c r="V1" s="143"/>
      <c r="W1" s="143"/>
      <c r="X1" s="143"/>
      <c r="Y1" s="143"/>
      <c r="Z1" s="143"/>
      <c r="AA1" s="143"/>
    </row>
    <row r="2" spans="1:27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  <c r="T2" s="143"/>
      <c r="U2" s="143"/>
      <c r="V2" s="143"/>
      <c r="W2" s="143"/>
      <c r="X2" s="143"/>
      <c r="Y2" s="143"/>
      <c r="Z2" s="143"/>
      <c r="AA2" s="143"/>
    </row>
    <row r="3" spans="1:27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  <c r="U3" s="144"/>
      <c r="V3" s="144"/>
      <c r="W3" s="144"/>
    </row>
    <row r="4" spans="1:27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1</v>
      </c>
    </row>
    <row r="5" spans="1:27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2</v>
      </c>
    </row>
    <row r="6" spans="1:27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2</v>
      </c>
    </row>
    <row r="7" spans="1:27" x14ac:dyDescent="0.3">
      <c r="C7" s="142" t="s">
        <v>90</v>
      </c>
      <c r="D7" s="142"/>
      <c r="E7" s="142"/>
      <c r="F7" s="142"/>
      <c r="G7" s="142"/>
      <c r="H7" s="142"/>
      <c r="I7" s="142"/>
      <c r="J7" s="142"/>
      <c r="K7" s="142"/>
      <c r="L7" s="52"/>
      <c r="M7" s="1">
        <v>3</v>
      </c>
      <c r="N7" s="1">
        <f>COUNTIF($U37:$U165,3)</f>
        <v>2</v>
      </c>
    </row>
    <row r="8" spans="1:27" x14ac:dyDescent="0.3">
      <c r="C8" s="142"/>
      <c r="D8" s="142"/>
      <c r="E8" s="142"/>
      <c r="F8" s="142"/>
      <c r="G8" s="142"/>
      <c r="H8" s="142"/>
      <c r="I8" s="142"/>
      <c r="J8" s="142"/>
      <c r="K8" s="142"/>
      <c r="L8" s="52"/>
      <c r="M8" s="1">
        <v>4</v>
      </c>
      <c r="N8" s="1">
        <f>COUNTIF($U37:$U165,4)</f>
        <v>1</v>
      </c>
    </row>
    <row r="9" spans="1:27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2</v>
      </c>
    </row>
    <row r="10" spans="1:27" x14ac:dyDescent="0.3">
      <c r="A10" s="112" t="s">
        <v>15</v>
      </c>
      <c r="B10" s="112"/>
      <c r="C10" s="54">
        <f>SUM(B37:I204)</f>
        <v>79</v>
      </c>
      <c r="D10" s="5" t="s">
        <v>16</v>
      </c>
      <c r="E10" s="55">
        <f>SUM(B37:B204)</f>
        <v>49</v>
      </c>
      <c r="F10" s="15" t="s">
        <v>16</v>
      </c>
      <c r="G10" s="56">
        <f>SUM(C37:C204)</f>
        <v>15</v>
      </c>
      <c r="H10" s="16" t="s">
        <v>16</v>
      </c>
      <c r="I10" s="57">
        <f>SUM(D37:D204)</f>
        <v>5</v>
      </c>
      <c r="J10" s="17" t="s">
        <v>16</v>
      </c>
      <c r="K10" s="58">
        <f>SUM(E37:E204)</f>
        <v>1</v>
      </c>
      <c r="L10" s="52"/>
      <c r="M10" s="1">
        <v>6</v>
      </c>
      <c r="N10" s="1">
        <f>COUNTIF($U37:$U165,6)</f>
        <v>3</v>
      </c>
    </row>
    <row r="11" spans="1:27" x14ac:dyDescent="0.3">
      <c r="A11" s="112" t="s">
        <v>19</v>
      </c>
      <c r="B11" s="112"/>
      <c r="C11" s="54">
        <f>SUM(J37:J204)</f>
        <v>19</v>
      </c>
      <c r="D11" s="5" t="s">
        <v>20</v>
      </c>
      <c r="E11" s="55">
        <f>SUMIF(B37:B204,"1",$J37:$J204)</f>
        <v>10</v>
      </c>
      <c r="F11" s="15" t="s">
        <v>20</v>
      </c>
      <c r="G11" s="56">
        <f>SUMIF(C37:C204,"1",$J37:$J204)</f>
        <v>6</v>
      </c>
      <c r="H11" s="16" t="s">
        <v>20</v>
      </c>
      <c r="I11" s="57">
        <f>SUMIF(D37:D204,"1",$J37:$J204)</f>
        <v>2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7</v>
      </c>
    </row>
    <row r="12" spans="1:27" x14ac:dyDescent="0.3">
      <c r="A12" s="112" t="s">
        <v>22</v>
      </c>
      <c r="B12" s="112"/>
      <c r="C12" s="54">
        <f>SUM(K37:K204)</f>
        <v>8</v>
      </c>
      <c r="D12" s="5" t="s">
        <v>23</v>
      </c>
      <c r="E12" s="55">
        <f ca="1">SUMIF(B37:B205,"1",$K37:$K204)</f>
        <v>6</v>
      </c>
      <c r="F12" s="15" t="s">
        <v>23</v>
      </c>
      <c r="G12" s="56">
        <f>SUMIF(C37:C204,"1",$K37:$K204)</f>
        <v>1</v>
      </c>
      <c r="H12" s="16" t="s">
        <v>23</v>
      </c>
      <c r="I12" s="57">
        <f>SUMIF(D37:D204,"1",$K37:$K204)</f>
        <v>0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3</v>
      </c>
    </row>
    <row r="13" spans="1:27" x14ac:dyDescent="0.3">
      <c r="A13" s="112" t="s">
        <v>25</v>
      </c>
      <c r="B13" s="112"/>
      <c r="C13" s="54">
        <f>SUM(L37:L204)</f>
        <v>2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1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4</v>
      </c>
    </row>
    <row r="14" spans="1:27" x14ac:dyDescent="0.3">
      <c r="A14" s="112" t="s">
        <v>28</v>
      </c>
      <c r="B14" s="112"/>
      <c r="C14" s="54">
        <f>SUM(M37:M204)</f>
        <v>1</v>
      </c>
      <c r="D14" s="5" t="s">
        <v>29</v>
      </c>
      <c r="E14" s="55">
        <f>SUMIF(B37:B205,"1",$M37:$M205)</f>
        <v>1</v>
      </c>
      <c r="F14" s="15" t="s">
        <v>29</v>
      </c>
      <c r="G14" s="56">
        <f>SUMIF(C37:C204,"1",$M37:$M205)</f>
        <v>0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2</v>
      </c>
    </row>
    <row r="15" spans="1:27" x14ac:dyDescent="0.3">
      <c r="A15" s="112" t="s">
        <v>31</v>
      </c>
      <c r="B15" s="112"/>
      <c r="C15" s="54">
        <f>SUM(N37:N204)</f>
        <v>1</v>
      </c>
      <c r="D15" s="5" t="s">
        <v>32</v>
      </c>
      <c r="E15" s="55">
        <f>SUMIF(B37:B205,"1",$N37:$N205)</f>
        <v>0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0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7</v>
      </c>
    </row>
    <row r="16" spans="1:27" x14ac:dyDescent="0.3">
      <c r="A16" s="112" t="s">
        <v>34</v>
      </c>
      <c r="B16" s="112"/>
      <c r="C16" s="54">
        <f>SUM(O37:O204)</f>
        <v>10</v>
      </c>
      <c r="D16" s="5" t="s">
        <v>35</v>
      </c>
      <c r="E16" s="55">
        <f>SUMIF(B37:B205,"1",$O37:$O205)</f>
        <v>4</v>
      </c>
      <c r="F16" s="15" t="s">
        <v>35</v>
      </c>
      <c r="G16" s="56">
        <f>SUMIF(C37:C204,"1",$O37:$O205)</f>
        <v>1</v>
      </c>
      <c r="H16" s="16" t="s">
        <v>35</v>
      </c>
      <c r="I16" s="57">
        <f>SUMIF(D37:D204,"1",$O37:$O205)</f>
        <v>1</v>
      </c>
      <c r="J16" s="17" t="s">
        <v>35</v>
      </c>
      <c r="K16" s="58">
        <f>SUMIF(E37:E204,"1",$O37:$O205)</f>
        <v>0</v>
      </c>
      <c r="L16" s="52"/>
      <c r="M16" s="1">
        <v>12</v>
      </c>
      <c r="N16" s="1">
        <f>COUNTIF($U37:$U165,12)</f>
        <v>1</v>
      </c>
    </row>
    <row r="17" spans="1:14" x14ac:dyDescent="0.3">
      <c r="A17" s="112" t="s">
        <v>36</v>
      </c>
      <c r="B17" s="112"/>
      <c r="C17" s="54">
        <f>SUM(P37:P204)</f>
        <v>1</v>
      </c>
      <c r="D17" s="5" t="s">
        <v>37</v>
      </c>
      <c r="E17" s="55">
        <f>SUMIF(B37:B205,"1",$P37:$P205)</f>
        <v>1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2</v>
      </c>
    </row>
    <row r="18" spans="1:14" x14ac:dyDescent="0.3">
      <c r="A18" s="112" t="s">
        <v>38</v>
      </c>
      <c r="B18" s="112"/>
      <c r="C18" s="54">
        <f>SUM(Q37:Q204)</f>
        <v>1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1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3</v>
      </c>
    </row>
    <row r="19" spans="1:14" x14ac:dyDescent="0.3">
      <c r="A19" s="112" t="s">
        <v>40</v>
      </c>
      <c r="B19" s="112"/>
      <c r="C19" s="54">
        <f>SUM(R37:R204)</f>
        <v>32</v>
      </c>
      <c r="D19" s="5" t="s">
        <v>41</v>
      </c>
      <c r="E19" s="55">
        <f>SUMIF(B37:B205,"1",$R37:$R307)</f>
        <v>24</v>
      </c>
      <c r="F19" s="15" t="s">
        <v>41</v>
      </c>
      <c r="G19" s="56">
        <f>SUMIF(C37:C204,"1",$R37:$R307)</f>
        <v>5</v>
      </c>
      <c r="H19" s="16" t="s">
        <v>41</v>
      </c>
      <c r="I19" s="57">
        <f>SUMIF(D37:D204,"1",$R37:$R307)</f>
        <v>2</v>
      </c>
      <c r="J19" s="17" t="s">
        <v>41</v>
      </c>
      <c r="K19" s="58">
        <f>SUMIF(E37:E204,"1",$R37:$R307)</f>
        <v>1</v>
      </c>
      <c r="L19" s="52"/>
      <c r="M19" s="1">
        <v>15</v>
      </c>
      <c r="N19" s="1">
        <f>COUNTIF($U37:$U165,15)</f>
        <v>7</v>
      </c>
    </row>
    <row r="20" spans="1:14" x14ac:dyDescent="0.3">
      <c r="A20" s="112" t="s">
        <v>42</v>
      </c>
      <c r="B20" s="112"/>
      <c r="C20" s="54">
        <f>SUM(S37:S204)</f>
        <v>0</v>
      </c>
      <c r="D20" s="5" t="s">
        <v>43</v>
      </c>
      <c r="E20" s="55">
        <f>SUMIF(B37:B205,"1",$S37:$S205)</f>
        <v>0</v>
      </c>
      <c r="F20" s="15" t="s">
        <v>43</v>
      </c>
      <c r="G20" s="56">
        <f>SUMIF(C37:C204,"1",$S37:$S205)</f>
        <v>0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2</v>
      </c>
    </row>
    <row r="21" spans="1:14" x14ac:dyDescent="0.3">
      <c r="A21" s="112" t="s">
        <v>44</v>
      </c>
      <c r="B21" s="112"/>
      <c r="C21" s="54">
        <f>SUM(T37:T204)</f>
        <v>3</v>
      </c>
      <c r="D21" s="59" t="s">
        <v>45</v>
      </c>
      <c r="E21" s="60">
        <f>SUMIF(B37:B205,"1",$T37:$T205)</f>
        <v>2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8</v>
      </c>
    </row>
    <row r="22" spans="1:14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5</v>
      </c>
    </row>
    <row r="23" spans="1:14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3</v>
      </c>
      <c r="F23" s="32" t="s">
        <v>16</v>
      </c>
      <c r="G23" s="66">
        <f>SUM(G37:G204)</f>
        <v>4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2</v>
      </c>
      <c r="L23" s="52"/>
      <c r="M23" s="1">
        <v>19</v>
      </c>
      <c r="N23" s="1">
        <f>COUNTIF($U37:$U165,19)</f>
        <v>4</v>
      </c>
    </row>
    <row r="24" spans="1:14" x14ac:dyDescent="0.3">
      <c r="A24" s="133" t="s">
        <v>51</v>
      </c>
      <c r="B24" s="133"/>
      <c r="C24" s="64">
        <v>0</v>
      </c>
      <c r="D24" s="41" t="s">
        <v>20</v>
      </c>
      <c r="E24" s="65">
        <f>SUMIF(F37:F204,"1",$J37:$J204)</f>
        <v>1</v>
      </c>
      <c r="F24" s="32" t="s">
        <v>20</v>
      </c>
      <c r="G24" s="66">
        <f>SUMIF(G37:G204,"1",$J37:$J204)</f>
        <v>0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1</v>
      </c>
    </row>
    <row r="25" spans="1:14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1</v>
      </c>
      <c r="L25" s="52"/>
      <c r="M25" s="1">
        <v>21</v>
      </c>
      <c r="N25" s="1">
        <f>COUNTIF($U37:$U165,21)</f>
        <v>2</v>
      </c>
    </row>
    <row r="26" spans="1:14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1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7</v>
      </c>
    </row>
    <row r="27" spans="1:14" x14ac:dyDescent="0.3">
      <c r="A27" s="105" t="s">
        <v>111</v>
      </c>
      <c r="B27" s="105"/>
      <c r="C27" s="99">
        <v>6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0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0</v>
      </c>
      <c r="L27" s="52"/>
      <c r="M27" s="1">
        <v>23</v>
      </c>
      <c r="N27" s="1">
        <f>COUNTIF($U37:$U165,23)</f>
        <v>1</v>
      </c>
    </row>
    <row r="28" spans="1:14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1</v>
      </c>
      <c r="F28" s="32" t="s">
        <v>32</v>
      </c>
      <c r="G28" s="66">
        <f>SUMIF(G37:G204,"1",$N37:$N204)</f>
        <v>0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L28" s="52"/>
      <c r="M28" s="14" t="s">
        <v>55</v>
      </c>
      <c r="N28" s="1">
        <f t="shared" ref="N28:N34" si="0">COUNTIF($V$37:$V$165,M28)</f>
        <v>10</v>
      </c>
    </row>
    <row r="29" spans="1:14" x14ac:dyDescent="0.3">
      <c r="A29" s="106" t="s">
        <v>56</v>
      </c>
      <c r="B29" s="106"/>
      <c r="C29" s="69">
        <v>1062</v>
      </c>
      <c r="D29" s="41" t="s">
        <v>35</v>
      </c>
      <c r="E29" s="65">
        <f>SUMIF(F37:F204,"1",$O37:$O204)</f>
        <v>1</v>
      </c>
      <c r="F29" s="32" t="s">
        <v>35</v>
      </c>
      <c r="G29" s="66">
        <f>SUMIF(G37:G204,"1",$O37:$O204)</f>
        <v>3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L29" s="52"/>
      <c r="M29" s="14" t="s">
        <v>57</v>
      </c>
      <c r="N29" s="1">
        <f t="shared" si="0"/>
        <v>12</v>
      </c>
    </row>
    <row r="30" spans="1:14" x14ac:dyDescent="0.3">
      <c r="A30" s="107" t="s">
        <v>58</v>
      </c>
      <c r="B30" s="107"/>
      <c r="C30" s="70">
        <v>628</v>
      </c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0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L30" s="52"/>
      <c r="M30" s="14" t="s">
        <v>59</v>
      </c>
      <c r="N30" s="1">
        <f t="shared" si="0"/>
        <v>8</v>
      </c>
    </row>
    <row r="31" spans="1:14" x14ac:dyDescent="0.3">
      <c r="A31" s="108" t="s">
        <v>60</v>
      </c>
      <c r="B31" s="108"/>
      <c r="C31" s="71">
        <v>24</v>
      </c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0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L31" s="52"/>
      <c r="M31" s="14" t="s">
        <v>61</v>
      </c>
      <c r="N31" s="1">
        <f t="shared" si="0"/>
        <v>10</v>
      </c>
    </row>
    <row r="32" spans="1:14" x14ac:dyDescent="0.3">
      <c r="A32" s="139" t="s">
        <v>271</v>
      </c>
      <c r="B32" s="139"/>
      <c r="C32" s="139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0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L32" s="52"/>
      <c r="M32" s="14" t="s">
        <v>62</v>
      </c>
      <c r="N32" s="1">
        <f t="shared" si="0"/>
        <v>10</v>
      </c>
    </row>
    <row r="33" spans="1:22" x14ac:dyDescent="0.3">
      <c r="A33" s="140"/>
      <c r="B33" s="140"/>
      <c r="C33" s="140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L33" s="52"/>
      <c r="M33" s="14" t="s">
        <v>63</v>
      </c>
      <c r="N33" s="1">
        <f t="shared" si="0"/>
        <v>16</v>
      </c>
    </row>
    <row r="34" spans="1:22" ht="15" thickBot="1" x14ac:dyDescent="0.35">
      <c r="A34" s="141"/>
      <c r="B34" s="141"/>
      <c r="C34" s="141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1</v>
      </c>
      <c r="L34" s="52"/>
      <c r="M34" s="14" t="s">
        <v>64</v>
      </c>
      <c r="N34" s="1">
        <f t="shared" si="0"/>
        <v>13</v>
      </c>
    </row>
    <row r="35" spans="1:22" hidden="1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38" t="s">
        <v>70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78" t="s">
        <v>71</v>
      </c>
      <c r="V35" s="79" t="s">
        <v>72</v>
      </c>
    </row>
    <row r="36" spans="1:22" hidden="1" x14ac:dyDescent="0.3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92" t="s">
        <v>76</v>
      </c>
      <c r="U36" s="86" t="s">
        <v>87</v>
      </c>
      <c r="V36" s="87" t="s">
        <v>88</v>
      </c>
    </row>
    <row r="37" spans="1:22" hidden="1" x14ac:dyDescent="0.3">
      <c r="A37" s="72" t="s">
        <v>192</v>
      </c>
      <c r="B37">
        <v>1</v>
      </c>
      <c r="J37" s="88">
        <v>1</v>
      </c>
      <c r="U37">
        <v>2</v>
      </c>
      <c r="V37" t="s">
        <v>64</v>
      </c>
    </row>
    <row r="38" spans="1:22" hidden="1" x14ac:dyDescent="0.3">
      <c r="A38" s="72" t="s">
        <v>193</v>
      </c>
      <c r="C38">
        <v>1</v>
      </c>
      <c r="J38" s="90"/>
      <c r="Q38">
        <v>1</v>
      </c>
      <c r="U38">
        <v>3</v>
      </c>
      <c r="V38" t="s">
        <v>64</v>
      </c>
    </row>
    <row r="39" spans="1:22" hidden="1" x14ac:dyDescent="0.3">
      <c r="A39" s="72" t="s">
        <v>194</v>
      </c>
      <c r="B39">
        <v>1</v>
      </c>
      <c r="J39" s="90"/>
      <c r="M39">
        <v>1</v>
      </c>
      <c r="U39">
        <v>17</v>
      </c>
      <c r="V39" t="s">
        <v>64</v>
      </c>
    </row>
    <row r="40" spans="1:22" hidden="1" x14ac:dyDescent="0.3">
      <c r="A40" s="72" t="s">
        <v>195</v>
      </c>
      <c r="C40">
        <v>1</v>
      </c>
      <c r="J40" s="90"/>
      <c r="O40">
        <v>1</v>
      </c>
      <c r="U40">
        <v>22</v>
      </c>
      <c r="V40" t="s">
        <v>64</v>
      </c>
    </row>
    <row r="41" spans="1:22" hidden="1" x14ac:dyDescent="0.3">
      <c r="A41" s="72" t="s">
        <v>196</v>
      </c>
      <c r="C41">
        <v>1</v>
      </c>
      <c r="J41" s="90"/>
      <c r="R41">
        <v>1</v>
      </c>
      <c r="U41">
        <v>11</v>
      </c>
      <c r="V41" t="s">
        <v>55</v>
      </c>
    </row>
    <row r="42" spans="1:22" hidden="1" x14ac:dyDescent="0.3">
      <c r="A42" s="72" t="s">
        <v>197</v>
      </c>
      <c r="F42">
        <v>1</v>
      </c>
      <c r="J42" s="90"/>
      <c r="O42">
        <v>1</v>
      </c>
      <c r="U42">
        <v>12</v>
      </c>
      <c r="V42" t="s">
        <v>57</v>
      </c>
    </row>
    <row r="43" spans="1:22" hidden="1" x14ac:dyDescent="0.3">
      <c r="A43" s="72" t="s">
        <v>198</v>
      </c>
      <c r="B43">
        <v>1</v>
      </c>
      <c r="J43" s="90"/>
      <c r="K43">
        <v>1</v>
      </c>
      <c r="U43">
        <v>17</v>
      </c>
      <c r="V43" t="s">
        <v>57</v>
      </c>
    </row>
    <row r="44" spans="1:22" hidden="1" x14ac:dyDescent="0.3">
      <c r="A44" s="72" t="s">
        <v>199</v>
      </c>
      <c r="B44">
        <v>1</v>
      </c>
      <c r="J44" s="90"/>
      <c r="P44">
        <v>1</v>
      </c>
      <c r="U44">
        <v>18</v>
      </c>
      <c r="V44" t="s">
        <v>57</v>
      </c>
    </row>
    <row r="45" spans="1:22" hidden="1" x14ac:dyDescent="0.3">
      <c r="A45" s="72" t="s">
        <v>200</v>
      </c>
      <c r="D45">
        <v>1</v>
      </c>
      <c r="J45" s="90"/>
      <c r="R45">
        <v>1</v>
      </c>
      <c r="U45">
        <v>7</v>
      </c>
      <c r="V45" t="s">
        <v>59</v>
      </c>
    </row>
    <row r="46" spans="1:22" hidden="1" x14ac:dyDescent="0.3">
      <c r="A46" s="72" t="s">
        <v>201</v>
      </c>
      <c r="B46">
        <v>1</v>
      </c>
      <c r="J46" s="90"/>
      <c r="R46">
        <v>1</v>
      </c>
      <c r="U46">
        <v>9</v>
      </c>
      <c r="V46" t="s">
        <v>59</v>
      </c>
    </row>
    <row r="47" spans="1:22" hidden="1" x14ac:dyDescent="0.3">
      <c r="A47" s="72" t="s">
        <v>202</v>
      </c>
      <c r="C47">
        <v>1</v>
      </c>
      <c r="J47" s="90">
        <v>1</v>
      </c>
      <c r="U47">
        <v>17</v>
      </c>
      <c r="V47" t="s">
        <v>61</v>
      </c>
    </row>
    <row r="48" spans="1:22" hidden="1" x14ac:dyDescent="0.3">
      <c r="A48" s="72" t="s">
        <v>203</v>
      </c>
      <c r="B48">
        <v>1</v>
      </c>
      <c r="J48" s="90"/>
      <c r="T48">
        <v>1</v>
      </c>
      <c r="U48">
        <v>17</v>
      </c>
      <c r="V48" t="s">
        <v>61</v>
      </c>
    </row>
    <row r="49" spans="1:22" hidden="1" x14ac:dyDescent="0.3">
      <c r="A49" s="72" t="s">
        <v>204</v>
      </c>
      <c r="B49">
        <v>1</v>
      </c>
      <c r="J49" s="90"/>
      <c r="U49">
        <v>8</v>
      </c>
      <c r="V49" t="s">
        <v>62</v>
      </c>
    </row>
    <row r="50" spans="1:22" hidden="1" x14ac:dyDescent="0.3">
      <c r="A50" s="72" t="s">
        <v>205</v>
      </c>
      <c r="C50">
        <v>1</v>
      </c>
      <c r="J50" s="90">
        <v>1</v>
      </c>
      <c r="U50">
        <v>13</v>
      </c>
      <c r="V50" t="s">
        <v>62</v>
      </c>
    </row>
    <row r="51" spans="1:22" hidden="1" x14ac:dyDescent="0.3">
      <c r="A51" s="72" t="s">
        <v>206</v>
      </c>
      <c r="I51">
        <v>1</v>
      </c>
      <c r="J51" s="90"/>
      <c r="T51">
        <v>1</v>
      </c>
      <c r="U51">
        <v>22</v>
      </c>
      <c r="V51" t="s">
        <v>62</v>
      </c>
    </row>
    <row r="52" spans="1:22" hidden="1" x14ac:dyDescent="0.3">
      <c r="A52" s="72" t="s">
        <v>207</v>
      </c>
      <c r="B52">
        <v>1</v>
      </c>
      <c r="J52" s="90">
        <v>1</v>
      </c>
      <c r="U52">
        <v>4</v>
      </c>
      <c r="V52" t="s">
        <v>63</v>
      </c>
    </row>
    <row r="53" spans="1:22" hidden="1" x14ac:dyDescent="0.3">
      <c r="A53" s="72" t="s">
        <v>208</v>
      </c>
      <c r="B53">
        <v>1</v>
      </c>
      <c r="J53" s="90"/>
      <c r="K53">
        <v>1</v>
      </c>
      <c r="U53">
        <v>13</v>
      </c>
      <c r="V53" t="s">
        <v>63</v>
      </c>
    </row>
    <row r="54" spans="1:22" hidden="1" x14ac:dyDescent="0.3">
      <c r="A54" s="72" t="s">
        <v>209</v>
      </c>
      <c r="C54">
        <v>1</v>
      </c>
      <c r="J54" s="90"/>
      <c r="R54">
        <v>1</v>
      </c>
      <c r="U54">
        <v>15</v>
      </c>
      <c r="V54" t="s">
        <v>63</v>
      </c>
    </row>
    <row r="55" spans="1:22" hidden="1" x14ac:dyDescent="0.3">
      <c r="A55" s="72" t="s">
        <v>210</v>
      </c>
      <c r="B55">
        <v>1</v>
      </c>
      <c r="J55" s="90">
        <v>1</v>
      </c>
      <c r="U55">
        <v>22</v>
      </c>
      <c r="V55" t="s">
        <v>63</v>
      </c>
    </row>
    <row r="56" spans="1:22" hidden="1" x14ac:dyDescent="0.3">
      <c r="A56" s="72" t="s">
        <v>211</v>
      </c>
      <c r="D56">
        <v>1</v>
      </c>
      <c r="J56" s="90">
        <v>1</v>
      </c>
      <c r="U56">
        <v>22</v>
      </c>
      <c r="V56" t="s">
        <v>63</v>
      </c>
    </row>
    <row r="57" spans="1:22" hidden="1" x14ac:dyDescent="0.3">
      <c r="A57" s="72" t="s">
        <v>212</v>
      </c>
      <c r="D57">
        <v>1</v>
      </c>
      <c r="J57" s="90"/>
      <c r="R57">
        <v>1</v>
      </c>
      <c r="U57">
        <v>0</v>
      </c>
      <c r="V57" t="s">
        <v>64</v>
      </c>
    </row>
    <row r="58" spans="1:22" hidden="1" x14ac:dyDescent="0.3">
      <c r="A58" s="72" t="s">
        <v>213</v>
      </c>
      <c r="C58">
        <v>1</v>
      </c>
      <c r="J58" s="90"/>
      <c r="R58">
        <v>1</v>
      </c>
      <c r="U58">
        <v>3</v>
      </c>
      <c r="V58" t="s">
        <v>64</v>
      </c>
    </row>
    <row r="59" spans="1:22" hidden="1" x14ac:dyDescent="0.3">
      <c r="A59" s="72" t="s">
        <v>214</v>
      </c>
      <c r="C59">
        <v>1</v>
      </c>
      <c r="J59" s="90">
        <v>1</v>
      </c>
      <c r="U59">
        <v>9</v>
      </c>
      <c r="V59" t="s">
        <v>64</v>
      </c>
    </row>
    <row r="60" spans="1:22" hidden="1" x14ac:dyDescent="0.3">
      <c r="A60" s="72" t="s">
        <v>215</v>
      </c>
      <c r="B60">
        <v>1</v>
      </c>
      <c r="J60" s="90">
        <v>1</v>
      </c>
      <c r="U60">
        <v>11</v>
      </c>
      <c r="V60" t="s">
        <v>64</v>
      </c>
    </row>
    <row r="61" spans="1:22" hidden="1" x14ac:dyDescent="0.3">
      <c r="A61" s="72" t="s">
        <v>216</v>
      </c>
      <c r="B61">
        <v>1</v>
      </c>
      <c r="J61" s="90"/>
      <c r="T61">
        <v>1</v>
      </c>
      <c r="U61">
        <v>22</v>
      </c>
      <c r="V61" t="s">
        <v>64</v>
      </c>
    </row>
    <row r="62" spans="1:22" hidden="1" x14ac:dyDescent="0.3">
      <c r="A62" s="72" t="s">
        <v>217</v>
      </c>
      <c r="B62">
        <v>1</v>
      </c>
      <c r="J62" s="90">
        <v>1</v>
      </c>
      <c r="U62">
        <v>22</v>
      </c>
      <c r="V62" t="s">
        <v>64</v>
      </c>
    </row>
    <row r="63" spans="1:22" hidden="1" x14ac:dyDescent="0.3">
      <c r="A63" s="72" t="s">
        <v>218</v>
      </c>
      <c r="B63">
        <v>1</v>
      </c>
      <c r="J63" s="90">
        <v>1</v>
      </c>
      <c r="U63">
        <v>5</v>
      </c>
      <c r="V63" t="s">
        <v>55</v>
      </c>
    </row>
    <row r="64" spans="1:22" hidden="1" x14ac:dyDescent="0.3">
      <c r="A64" s="72" t="s">
        <v>219</v>
      </c>
      <c r="B64">
        <v>1</v>
      </c>
      <c r="J64" s="90">
        <v>1</v>
      </c>
      <c r="U64">
        <v>10</v>
      </c>
      <c r="V64" t="s">
        <v>57</v>
      </c>
    </row>
    <row r="65" spans="1:22" hidden="1" x14ac:dyDescent="0.3">
      <c r="A65" s="72" t="s">
        <v>220</v>
      </c>
      <c r="B65">
        <v>1</v>
      </c>
      <c r="J65" s="90"/>
      <c r="R65">
        <v>1</v>
      </c>
      <c r="U65">
        <v>17</v>
      </c>
      <c r="V65" t="s">
        <v>57</v>
      </c>
    </row>
    <row r="66" spans="1:22" hidden="1" x14ac:dyDescent="0.3">
      <c r="A66" s="72" t="s">
        <v>221</v>
      </c>
      <c r="B66">
        <v>1</v>
      </c>
      <c r="J66" s="90"/>
      <c r="O66">
        <v>1</v>
      </c>
      <c r="U66">
        <v>21</v>
      </c>
      <c r="V66" t="s">
        <v>57</v>
      </c>
    </row>
    <row r="67" spans="1:22" hidden="1" x14ac:dyDescent="0.3">
      <c r="A67" s="72" t="s">
        <v>222</v>
      </c>
      <c r="B67">
        <v>1</v>
      </c>
      <c r="J67" s="90"/>
      <c r="R67">
        <v>1</v>
      </c>
      <c r="U67">
        <v>8</v>
      </c>
      <c r="V67" t="s">
        <v>59</v>
      </c>
    </row>
    <row r="68" spans="1:22" hidden="1" x14ac:dyDescent="0.3">
      <c r="A68" s="72" t="s">
        <v>223</v>
      </c>
      <c r="B68">
        <v>1</v>
      </c>
      <c r="J68" s="90"/>
      <c r="O68">
        <v>1</v>
      </c>
      <c r="U68">
        <v>11</v>
      </c>
      <c r="V68" t="s">
        <v>59</v>
      </c>
    </row>
    <row r="69" spans="1:22" hidden="1" x14ac:dyDescent="0.3">
      <c r="A69" s="72" t="s">
        <v>224</v>
      </c>
      <c r="B69">
        <v>1</v>
      </c>
      <c r="J69" s="90"/>
      <c r="R69">
        <v>1</v>
      </c>
      <c r="U69">
        <v>6</v>
      </c>
      <c r="V69" t="s">
        <v>61</v>
      </c>
    </row>
    <row r="70" spans="1:22" hidden="1" x14ac:dyDescent="0.3">
      <c r="A70" s="72" t="s">
        <v>225</v>
      </c>
      <c r="B70">
        <v>1</v>
      </c>
      <c r="J70" s="90"/>
      <c r="O70">
        <v>1</v>
      </c>
      <c r="U70">
        <v>23</v>
      </c>
      <c r="V70" t="s">
        <v>62</v>
      </c>
    </row>
    <row r="71" spans="1:22" hidden="1" x14ac:dyDescent="0.3">
      <c r="A71" s="72" t="s">
        <v>226</v>
      </c>
      <c r="B71">
        <v>1</v>
      </c>
      <c r="J71" s="90"/>
      <c r="R71">
        <v>1</v>
      </c>
      <c r="U71">
        <v>7</v>
      </c>
      <c r="V71" t="s">
        <v>63</v>
      </c>
    </row>
    <row r="72" spans="1:22" hidden="1" x14ac:dyDescent="0.3">
      <c r="A72" s="72" t="s">
        <v>227</v>
      </c>
      <c r="B72">
        <v>1</v>
      </c>
      <c r="J72" s="90"/>
      <c r="R72">
        <v>1</v>
      </c>
      <c r="U72">
        <v>7</v>
      </c>
      <c r="V72" t="s">
        <v>63</v>
      </c>
    </row>
    <row r="73" spans="1:22" hidden="1" x14ac:dyDescent="0.3">
      <c r="A73" s="72" t="s">
        <v>228</v>
      </c>
      <c r="B73">
        <v>1</v>
      </c>
      <c r="J73" s="90"/>
      <c r="R73">
        <v>1</v>
      </c>
      <c r="U73">
        <v>7</v>
      </c>
      <c r="V73" t="s">
        <v>63</v>
      </c>
    </row>
    <row r="74" spans="1:22" hidden="1" x14ac:dyDescent="0.3">
      <c r="A74" s="72" t="s">
        <v>229</v>
      </c>
      <c r="B74">
        <v>1</v>
      </c>
      <c r="J74" s="90"/>
      <c r="R74">
        <v>1</v>
      </c>
      <c r="U74">
        <v>7</v>
      </c>
      <c r="V74" t="s">
        <v>63</v>
      </c>
    </row>
    <row r="75" spans="1:22" hidden="1" x14ac:dyDescent="0.3">
      <c r="A75" s="72" t="s">
        <v>230</v>
      </c>
      <c r="B75">
        <v>1</v>
      </c>
      <c r="J75" s="90"/>
      <c r="R75">
        <v>1</v>
      </c>
      <c r="U75">
        <v>15</v>
      </c>
      <c r="V75" t="s">
        <v>63</v>
      </c>
    </row>
    <row r="76" spans="1:22" hidden="1" x14ac:dyDescent="0.3">
      <c r="A76" s="72" t="s">
        <v>231</v>
      </c>
      <c r="B76">
        <v>1</v>
      </c>
      <c r="J76" s="90"/>
      <c r="R76">
        <v>1</v>
      </c>
      <c r="U76">
        <v>1</v>
      </c>
      <c r="V76" t="s">
        <v>64</v>
      </c>
    </row>
    <row r="77" spans="1:22" hidden="1" x14ac:dyDescent="0.3">
      <c r="A77" s="72" t="s">
        <v>232</v>
      </c>
      <c r="B77">
        <v>1</v>
      </c>
      <c r="J77" s="90"/>
      <c r="R77">
        <v>1</v>
      </c>
      <c r="U77">
        <v>17</v>
      </c>
      <c r="V77" t="s">
        <v>64</v>
      </c>
    </row>
    <row r="78" spans="1:22" hidden="1" x14ac:dyDescent="0.3">
      <c r="A78" s="72" t="s">
        <v>233</v>
      </c>
      <c r="D78">
        <v>1</v>
      </c>
      <c r="J78" s="90">
        <v>1</v>
      </c>
      <c r="U78">
        <v>6</v>
      </c>
      <c r="V78" t="s">
        <v>55</v>
      </c>
    </row>
    <row r="79" spans="1:22" hidden="1" x14ac:dyDescent="0.3">
      <c r="A79" s="72" t="s">
        <v>234</v>
      </c>
      <c r="G79">
        <v>1</v>
      </c>
      <c r="J79" s="90"/>
      <c r="O79">
        <v>1</v>
      </c>
      <c r="U79">
        <v>11</v>
      </c>
      <c r="V79" t="s">
        <v>55</v>
      </c>
    </row>
    <row r="80" spans="1:22" hidden="1" x14ac:dyDescent="0.3">
      <c r="A80" s="72" t="s">
        <v>235</v>
      </c>
      <c r="B80">
        <v>1</v>
      </c>
      <c r="J80" s="90"/>
      <c r="R80">
        <v>1</v>
      </c>
      <c r="U80">
        <v>15</v>
      </c>
      <c r="V80" t="s">
        <v>55</v>
      </c>
    </row>
    <row r="81" spans="1:22" hidden="1" x14ac:dyDescent="0.3">
      <c r="A81" s="72" t="s">
        <v>236</v>
      </c>
      <c r="B81">
        <v>1</v>
      </c>
      <c r="R81">
        <v>1</v>
      </c>
      <c r="U81">
        <v>15</v>
      </c>
      <c r="V81" t="s">
        <v>55</v>
      </c>
    </row>
    <row r="82" spans="1:22" hidden="1" x14ac:dyDescent="0.3">
      <c r="A82" s="72" t="s">
        <v>237</v>
      </c>
      <c r="C82">
        <v>1</v>
      </c>
      <c r="J82" s="90">
        <v>1</v>
      </c>
      <c r="U82">
        <v>19</v>
      </c>
      <c r="V82" t="s">
        <v>55</v>
      </c>
    </row>
    <row r="83" spans="1:22" hidden="1" x14ac:dyDescent="0.3">
      <c r="A83" s="72" t="s">
        <v>238</v>
      </c>
      <c r="E83">
        <v>1</v>
      </c>
      <c r="J83" s="90"/>
      <c r="R83">
        <v>1</v>
      </c>
      <c r="U83">
        <v>14</v>
      </c>
      <c r="V83" t="s">
        <v>57</v>
      </c>
    </row>
    <row r="84" spans="1:22" hidden="1" x14ac:dyDescent="0.3">
      <c r="A84" s="72" t="s">
        <v>239</v>
      </c>
      <c r="B84">
        <v>1</v>
      </c>
      <c r="J84" s="90"/>
      <c r="R84">
        <v>1</v>
      </c>
      <c r="U84">
        <v>19</v>
      </c>
      <c r="V84" t="s">
        <v>57</v>
      </c>
    </row>
    <row r="85" spans="1:22" hidden="1" x14ac:dyDescent="0.3">
      <c r="A85" s="72" t="s">
        <v>240</v>
      </c>
      <c r="G85">
        <v>1</v>
      </c>
      <c r="J85" s="90"/>
      <c r="O85">
        <v>1</v>
      </c>
      <c r="U85">
        <v>9</v>
      </c>
      <c r="V85" t="s">
        <v>59</v>
      </c>
    </row>
    <row r="86" spans="1:22" hidden="1" x14ac:dyDescent="0.3">
      <c r="A86" s="72" t="s">
        <v>241</v>
      </c>
      <c r="D86">
        <v>1</v>
      </c>
      <c r="J86" s="90"/>
      <c r="O86">
        <v>1</v>
      </c>
      <c r="U86">
        <v>8</v>
      </c>
      <c r="V86" t="s">
        <v>61</v>
      </c>
    </row>
    <row r="87" spans="1:22" hidden="1" x14ac:dyDescent="0.3">
      <c r="A87" s="72" t="s">
        <v>242</v>
      </c>
      <c r="B87">
        <v>1</v>
      </c>
      <c r="J87" s="90"/>
      <c r="R87">
        <v>1</v>
      </c>
      <c r="U87">
        <v>17</v>
      </c>
      <c r="V87" t="s">
        <v>61</v>
      </c>
    </row>
    <row r="88" spans="1:22" hidden="1" x14ac:dyDescent="0.3">
      <c r="A88" s="72" t="s">
        <v>243</v>
      </c>
      <c r="B88">
        <v>1</v>
      </c>
      <c r="J88" s="90"/>
      <c r="R88">
        <v>1</v>
      </c>
      <c r="U88">
        <v>19</v>
      </c>
      <c r="V88" t="s">
        <v>61</v>
      </c>
    </row>
    <row r="89" spans="1:22" hidden="1" x14ac:dyDescent="0.3">
      <c r="A89" s="72" t="s">
        <v>244</v>
      </c>
      <c r="B89">
        <v>1</v>
      </c>
      <c r="J89" s="90"/>
      <c r="R89">
        <v>1</v>
      </c>
      <c r="U89">
        <v>21</v>
      </c>
      <c r="V89" t="s">
        <v>61</v>
      </c>
    </row>
    <row r="90" spans="1:22" hidden="1" x14ac:dyDescent="0.3">
      <c r="A90" s="72" t="s">
        <v>245</v>
      </c>
      <c r="C90">
        <v>1</v>
      </c>
      <c r="J90" s="90"/>
      <c r="L90">
        <v>1</v>
      </c>
      <c r="U90">
        <v>7</v>
      </c>
      <c r="V90" t="s">
        <v>62</v>
      </c>
    </row>
    <row r="91" spans="1:22" hidden="1" x14ac:dyDescent="0.3">
      <c r="A91" s="72" t="s">
        <v>246</v>
      </c>
      <c r="C91">
        <v>1</v>
      </c>
      <c r="J91" s="90"/>
      <c r="R91">
        <v>1</v>
      </c>
      <c r="U91">
        <v>11</v>
      </c>
      <c r="V91" t="s">
        <v>62</v>
      </c>
    </row>
    <row r="92" spans="1:22" hidden="1" x14ac:dyDescent="0.3">
      <c r="A92" s="72" t="s">
        <v>247</v>
      </c>
      <c r="B92">
        <v>1</v>
      </c>
      <c r="J92" s="90"/>
      <c r="R92">
        <v>1</v>
      </c>
      <c r="U92">
        <v>18</v>
      </c>
      <c r="V92" t="s">
        <v>63</v>
      </c>
    </row>
    <row r="93" spans="1:22" hidden="1" x14ac:dyDescent="0.3">
      <c r="A93" s="72" t="s">
        <v>248</v>
      </c>
      <c r="B93">
        <v>1</v>
      </c>
      <c r="J93" s="90"/>
      <c r="R93">
        <v>1</v>
      </c>
      <c r="U93">
        <v>18</v>
      </c>
      <c r="V93" t="s">
        <v>64</v>
      </c>
    </row>
    <row r="94" spans="1:22" hidden="1" x14ac:dyDescent="0.3">
      <c r="A94" s="72" t="s">
        <v>249</v>
      </c>
      <c r="F94">
        <v>1</v>
      </c>
      <c r="J94" s="90">
        <v>1</v>
      </c>
      <c r="U94">
        <v>11</v>
      </c>
      <c r="V94" t="s">
        <v>55</v>
      </c>
    </row>
    <row r="95" spans="1:22" hidden="1" x14ac:dyDescent="0.3">
      <c r="A95" s="72" t="s">
        <v>250</v>
      </c>
      <c r="F95">
        <v>1</v>
      </c>
      <c r="J95" s="90"/>
      <c r="N95">
        <v>1</v>
      </c>
      <c r="U95">
        <v>18</v>
      </c>
      <c r="V95" t="s">
        <v>55</v>
      </c>
    </row>
    <row r="96" spans="1:22" hidden="1" x14ac:dyDescent="0.3">
      <c r="A96" s="72" t="s">
        <v>251</v>
      </c>
      <c r="C96">
        <v>1</v>
      </c>
      <c r="K96">
        <v>1</v>
      </c>
      <c r="U96">
        <v>22</v>
      </c>
      <c r="V96" t="s">
        <v>55</v>
      </c>
    </row>
    <row r="97" spans="1:22" hidden="1" x14ac:dyDescent="0.3">
      <c r="A97" s="72" t="s">
        <v>252</v>
      </c>
      <c r="G97">
        <v>1</v>
      </c>
      <c r="L97">
        <v>1</v>
      </c>
      <c r="U97">
        <v>7</v>
      </c>
      <c r="V97" t="s">
        <v>57</v>
      </c>
    </row>
    <row r="98" spans="1:22" hidden="1" x14ac:dyDescent="0.3">
      <c r="A98" s="72" t="s">
        <v>253</v>
      </c>
      <c r="C98">
        <v>1</v>
      </c>
      <c r="J98">
        <v>1</v>
      </c>
      <c r="U98">
        <v>15</v>
      </c>
      <c r="V98" t="s">
        <v>57</v>
      </c>
    </row>
    <row r="99" spans="1:22" hidden="1" x14ac:dyDescent="0.3">
      <c r="A99" s="72" t="s">
        <v>254</v>
      </c>
      <c r="B99">
        <v>1</v>
      </c>
      <c r="J99">
        <v>1</v>
      </c>
      <c r="U99">
        <v>15</v>
      </c>
      <c r="V99" t="s">
        <v>57</v>
      </c>
    </row>
    <row r="100" spans="1:22" hidden="1" x14ac:dyDescent="0.3">
      <c r="A100" s="72" t="s">
        <v>255</v>
      </c>
      <c r="B100">
        <v>1</v>
      </c>
      <c r="O100">
        <v>1</v>
      </c>
      <c r="U100">
        <v>18</v>
      </c>
      <c r="V100" t="s">
        <v>57</v>
      </c>
    </row>
    <row r="101" spans="1:22" hidden="1" x14ac:dyDescent="0.3">
      <c r="A101" s="72" t="s">
        <v>256</v>
      </c>
      <c r="B101">
        <v>1</v>
      </c>
      <c r="R101">
        <v>1</v>
      </c>
      <c r="U101">
        <v>10</v>
      </c>
      <c r="V101" t="s">
        <v>59</v>
      </c>
    </row>
    <row r="102" spans="1:22" hidden="1" x14ac:dyDescent="0.3">
      <c r="A102" s="72" t="s">
        <v>257</v>
      </c>
      <c r="B102">
        <v>1</v>
      </c>
      <c r="R102">
        <v>1</v>
      </c>
      <c r="U102">
        <v>11</v>
      </c>
      <c r="V102" t="s">
        <v>59</v>
      </c>
    </row>
    <row r="103" spans="1:22" hidden="1" x14ac:dyDescent="0.3">
      <c r="A103" s="72" t="s">
        <v>258</v>
      </c>
      <c r="B103">
        <v>1</v>
      </c>
      <c r="K103">
        <v>1</v>
      </c>
      <c r="U103">
        <v>14</v>
      </c>
      <c r="V103" t="s">
        <v>59</v>
      </c>
    </row>
    <row r="104" spans="1:22" hidden="1" x14ac:dyDescent="0.3">
      <c r="A104" s="72" t="s">
        <v>259</v>
      </c>
      <c r="B104">
        <v>1</v>
      </c>
      <c r="K104">
        <v>1</v>
      </c>
      <c r="U104">
        <v>1</v>
      </c>
      <c r="V104" t="s">
        <v>61</v>
      </c>
    </row>
    <row r="105" spans="1:22" hidden="1" x14ac:dyDescent="0.3">
      <c r="A105" s="72" t="s">
        <v>260</v>
      </c>
      <c r="B105">
        <v>1</v>
      </c>
      <c r="R105">
        <v>1</v>
      </c>
      <c r="U105">
        <v>6</v>
      </c>
      <c r="V105" t="s">
        <v>61</v>
      </c>
    </row>
    <row r="106" spans="1:22" hidden="1" x14ac:dyDescent="0.3">
      <c r="A106" s="72" t="s">
        <v>261</v>
      </c>
      <c r="G106">
        <v>1</v>
      </c>
      <c r="O106">
        <v>1</v>
      </c>
      <c r="U106">
        <v>20</v>
      </c>
      <c r="V106" t="s">
        <v>61</v>
      </c>
    </row>
    <row r="107" spans="1:22" hidden="1" x14ac:dyDescent="0.3">
      <c r="A107" s="72" t="s">
        <v>262</v>
      </c>
      <c r="B107">
        <v>1</v>
      </c>
      <c r="J107">
        <v>1</v>
      </c>
      <c r="U107">
        <v>5</v>
      </c>
      <c r="V107" t="s">
        <v>62</v>
      </c>
    </row>
    <row r="108" spans="1:22" hidden="1" x14ac:dyDescent="0.3">
      <c r="A108" s="72" t="s">
        <v>263</v>
      </c>
      <c r="B108">
        <v>1</v>
      </c>
      <c r="R108">
        <v>1</v>
      </c>
      <c r="U108">
        <v>9</v>
      </c>
      <c r="V108" t="s">
        <v>62</v>
      </c>
    </row>
    <row r="109" spans="1:22" hidden="1" x14ac:dyDescent="0.3">
      <c r="A109" s="72" t="s">
        <v>264</v>
      </c>
      <c r="B109">
        <v>1</v>
      </c>
      <c r="K109">
        <v>1</v>
      </c>
      <c r="U109">
        <v>14</v>
      </c>
      <c r="V109" t="s">
        <v>62</v>
      </c>
    </row>
    <row r="110" spans="1:22" hidden="1" x14ac:dyDescent="0.3">
      <c r="A110" s="72" t="s">
        <v>265</v>
      </c>
      <c r="B110">
        <v>1</v>
      </c>
      <c r="J110">
        <v>1</v>
      </c>
      <c r="U110">
        <v>16</v>
      </c>
      <c r="V110" t="s">
        <v>62</v>
      </c>
    </row>
    <row r="111" spans="1:22" hidden="1" x14ac:dyDescent="0.3">
      <c r="A111" s="72" t="s">
        <v>266</v>
      </c>
      <c r="I111">
        <v>1</v>
      </c>
      <c r="K111">
        <v>1</v>
      </c>
      <c r="U111">
        <v>17</v>
      </c>
      <c r="V111" t="s">
        <v>63</v>
      </c>
    </row>
    <row r="112" spans="1:22" hidden="1" x14ac:dyDescent="0.3">
      <c r="A112" s="72" t="s">
        <v>267</v>
      </c>
      <c r="C112">
        <v>1</v>
      </c>
      <c r="R112">
        <v>1</v>
      </c>
      <c r="U112">
        <v>2</v>
      </c>
      <c r="V112" t="s">
        <v>63</v>
      </c>
    </row>
    <row r="113" spans="1:22" hidden="1" x14ac:dyDescent="0.3">
      <c r="A113" s="72" t="s">
        <v>268</v>
      </c>
      <c r="C113">
        <v>1</v>
      </c>
      <c r="J113">
        <v>1</v>
      </c>
      <c r="U113">
        <v>15</v>
      </c>
      <c r="V113" t="s">
        <v>63</v>
      </c>
    </row>
    <row r="114" spans="1:22" hidden="1" x14ac:dyDescent="0.3">
      <c r="A114" s="72" t="s">
        <v>269</v>
      </c>
      <c r="B114">
        <v>1</v>
      </c>
      <c r="K114">
        <v>1</v>
      </c>
      <c r="R114">
        <v>1</v>
      </c>
      <c r="U114">
        <v>16</v>
      </c>
      <c r="V114" t="s">
        <v>63</v>
      </c>
    </row>
    <row r="115" spans="1:22" hidden="1" x14ac:dyDescent="0.3">
      <c r="A115" s="72" t="s">
        <v>270</v>
      </c>
      <c r="B115">
        <v>1</v>
      </c>
      <c r="U115">
        <v>19</v>
      </c>
      <c r="V115" t="s">
        <v>63</v>
      </c>
    </row>
    <row r="116" spans="1:22" hidden="1" x14ac:dyDescent="0.3">
      <c r="A116" s="72"/>
    </row>
    <row r="117" spans="1:22" hidden="1" x14ac:dyDescent="0.3">
      <c r="A117" s="72"/>
    </row>
    <row r="118" spans="1:22" hidden="1" x14ac:dyDescent="0.3">
      <c r="A118" s="72"/>
    </row>
    <row r="119" spans="1:22" hidden="1" x14ac:dyDescent="0.3">
      <c r="A119" s="72"/>
    </row>
    <row r="120" spans="1:22" hidden="1" x14ac:dyDescent="0.3">
      <c r="A120" s="72"/>
    </row>
    <row r="121" spans="1:22" hidden="1" x14ac:dyDescent="0.3">
      <c r="A121" s="72"/>
    </row>
    <row r="122" spans="1:22" hidden="1" x14ac:dyDescent="0.3">
      <c r="A122" s="72"/>
    </row>
  </sheetData>
  <sheetProtection algorithmName="SHA-512" hashValue="T5DGGKTrOh78vZkcN17SHGcw5L1M9ZNc0VJW4UMAPY4YccJnHeZgz01aTZacRHoy9MThPn/PpuBQDoi8PchAaw==" saltValue="+sKzLy9Z7GFeOjcBIGDthw==" spinCount="100000" sheet="1" objects="1" scenarios="1"/>
  <mergeCells count="41">
    <mergeCell ref="C1:K4"/>
    <mergeCell ref="M1:O2"/>
    <mergeCell ref="P1:S2"/>
    <mergeCell ref="T1:AA2"/>
    <mergeCell ref="U3:W3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31:B31"/>
    <mergeCell ref="B35:I35"/>
    <mergeCell ref="J35:T35"/>
    <mergeCell ref="A26:B26"/>
    <mergeCell ref="A27:B27"/>
    <mergeCell ref="A28:C28"/>
    <mergeCell ref="A29:B29"/>
    <mergeCell ref="A30:B30"/>
    <mergeCell ref="A32:C34"/>
  </mergeCells>
  <phoneticPr fontId="13" type="noConversion"/>
  <pageMargins left="0.7" right="0.7" top="0.75" bottom="0.75" header="0.511811023622047" footer="0.511811023622047"/>
  <pageSetup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V128"/>
  <sheetViews>
    <sheetView showGridLines="0" zoomScaleNormal="100" workbookViewId="0">
      <selection activeCell="A129" sqref="A129"/>
    </sheetView>
  </sheetViews>
  <sheetFormatPr defaultColWidth="8.44140625" defaultRowHeight="14.4" x14ac:dyDescent="0.3"/>
  <cols>
    <col min="1" max="11" width="10.77734375" customWidth="1"/>
  </cols>
  <sheetData>
    <row r="1" spans="1:19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91</v>
      </c>
      <c r="N1" s="123"/>
      <c r="O1" s="123"/>
      <c r="P1" s="124">
        <v>2025</v>
      </c>
      <c r="Q1" s="124"/>
      <c r="R1" s="124"/>
      <c r="S1" s="124"/>
    </row>
    <row r="2" spans="1:19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</row>
    <row r="3" spans="1:19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</row>
    <row r="4" spans="1:19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5</v>
      </c>
    </row>
    <row r="5" spans="1:19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1</v>
      </c>
    </row>
    <row r="6" spans="1:19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3</v>
      </c>
    </row>
    <row r="7" spans="1:19" x14ac:dyDescent="0.3">
      <c r="C7" s="142" t="s">
        <v>92</v>
      </c>
      <c r="D7" s="142"/>
      <c r="E7" s="142"/>
      <c r="F7" s="142"/>
      <c r="G7" s="142"/>
      <c r="H7" s="142"/>
      <c r="I7" s="142"/>
      <c r="J7" s="142"/>
      <c r="K7" s="142"/>
      <c r="L7" s="52"/>
      <c r="M7" s="1">
        <v>3</v>
      </c>
      <c r="N7" s="1">
        <f>COUNTIF($U37:$U165,3)</f>
        <v>1</v>
      </c>
    </row>
    <row r="8" spans="1:19" x14ac:dyDescent="0.3">
      <c r="C8" s="142"/>
      <c r="D8" s="142"/>
      <c r="E8" s="142"/>
      <c r="F8" s="142"/>
      <c r="G8" s="142"/>
      <c r="H8" s="142"/>
      <c r="I8" s="142"/>
      <c r="J8" s="142"/>
      <c r="K8" s="142"/>
      <c r="L8" s="52"/>
      <c r="M8" s="1">
        <v>4</v>
      </c>
      <c r="N8" s="1">
        <f>COUNTIF($U37:$U165,4)</f>
        <v>0</v>
      </c>
    </row>
    <row r="9" spans="1:19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3</v>
      </c>
    </row>
    <row r="10" spans="1:19" x14ac:dyDescent="0.3">
      <c r="A10" s="112" t="s">
        <v>15</v>
      </c>
      <c r="B10" s="112"/>
      <c r="C10" s="54">
        <f>SUM(B37:I204)</f>
        <v>91</v>
      </c>
      <c r="D10" s="5" t="s">
        <v>16</v>
      </c>
      <c r="E10" s="55">
        <f>SUM(B37:B204)</f>
        <v>55</v>
      </c>
      <c r="F10" s="15" t="s">
        <v>16</v>
      </c>
      <c r="G10" s="56">
        <f>SUM(C37:C204)</f>
        <v>11</v>
      </c>
      <c r="H10" s="16" t="s">
        <v>16</v>
      </c>
      <c r="I10" s="57">
        <f>SUM(D37:D204)</f>
        <v>8</v>
      </c>
      <c r="J10" s="17" t="s">
        <v>16</v>
      </c>
      <c r="K10" s="58">
        <f>SUM(E37:E204)</f>
        <v>1</v>
      </c>
      <c r="L10" s="52"/>
      <c r="M10" s="1">
        <v>6</v>
      </c>
      <c r="N10" s="1">
        <f>COUNTIF($U37:$U165,6)</f>
        <v>2</v>
      </c>
    </row>
    <row r="11" spans="1:19" x14ac:dyDescent="0.3">
      <c r="A11" s="112" t="s">
        <v>19</v>
      </c>
      <c r="B11" s="112"/>
      <c r="C11" s="54">
        <f>SUM(J37:J204)</f>
        <v>39</v>
      </c>
      <c r="D11" s="5" t="s">
        <v>20</v>
      </c>
      <c r="E11" s="55">
        <f>SUMIF(B37:B204,"1",$J37:$J204)</f>
        <v>28</v>
      </c>
      <c r="F11" s="15" t="s">
        <v>20</v>
      </c>
      <c r="G11" s="56">
        <f>SUMIF(C37:C204,"1",$J37:$J204)</f>
        <v>5</v>
      </c>
      <c r="H11" s="16" t="s">
        <v>20</v>
      </c>
      <c r="I11" s="57">
        <f>SUMIF(D37:D204,"1",$J37:$J204)</f>
        <v>2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6</v>
      </c>
    </row>
    <row r="12" spans="1:19" x14ac:dyDescent="0.3">
      <c r="A12" s="112" t="s">
        <v>22</v>
      </c>
      <c r="B12" s="112"/>
      <c r="C12" s="54">
        <f>SUM(K37:K204)</f>
        <v>7</v>
      </c>
      <c r="D12" s="5" t="s">
        <v>23</v>
      </c>
      <c r="E12" s="55">
        <f ca="1">SUMIF(B37:B205,"1",$K37:$K204)</f>
        <v>4</v>
      </c>
      <c r="F12" s="15" t="s">
        <v>23</v>
      </c>
      <c r="G12" s="56">
        <f>SUMIF(C37:C204,"1",$K37:$K204)</f>
        <v>0</v>
      </c>
      <c r="H12" s="16" t="s">
        <v>23</v>
      </c>
      <c r="I12" s="57">
        <f>SUMIF(D37:D204,"1",$K37:$K204)</f>
        <v>3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3</v>
      </c>
    </row>
    <row r="13" spans="1:19" x14ac:dyDescent="0.3">
      <c r="A13" s="112" t="s">
        <v>25</v>
      </c>
      <c r="B13" s="112"/>
      <c r="C13" s="54">
        <f>SUM(L37:L204)</f>
        <v>3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0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3</v>
      </c>
    </row>
    <row r="14" spans="1:19" x14ac:dyDescent="0.3">
      <c r="A14" s="112" t="s">
        <v>28</v>
      </c>
      <c r="B14" s="112"/>
      <c r="C14" s="54">
        <f>SUM(M37:M204)</f>
        <v>3</v>
      </c>
      <c r="D14" s="5" t="s">
        <v>29</v>
      </c>
      <c r="E14" s="55">
        <f>SUMIF(B37:B205,"1",$M37:$M205)</f>
        <v>1</v>
      </c>
      <c r="F14" s="15" t="s">
        <v>29</v>
      </c>
      <c r="G14" s="56">
        <f>SUMIF(C37:C204,"1",$M37:$M205)</f>
        <v>0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6</v>
      </c>
    </row>
    <row r="15" spans="1:19" x14ac:dyDescent="0.3">
      <c r="A15" s="112" t="s">
        <v>31</v>
      </c>
      <c r="B15" s="112"/>
      <c r="C15" s="54">
        <f>SUM(N37:N204)</f>
        <v>4</v>
      </c>
      <c r="D15" s="5" t="s">
        <v>32</v>
      </c>
      <c r="E15" s="55">
        <f>SUMIF(B37:B205,"1",$N37:$N205)</f>
        <v>1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1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7</v>
      </c>
    </row>
    <row r="16" spans="1:19" x14ac:dyDescent="0.3">
      <c r="A16" s="112" t="s">
        <v>34</v>
      </c>
      <c r="B16" s="112"/>
      <c r="C16" s="54">
        <f>SUM(O37:O204)</f>
        <v>8</v>
      </c>
      <c r="D16" s="5" t="s">
        <v>35</v>
      </c>
      <c r="E16" s="55">
        <f>SUMIF(B37:B205,"1",$O37:$O205)</f>
        <v>1</v>
      </c>
      <c r="F16" s="15" t="s">
        <v>35</v>
      </c>
      <c r="G16" s="56">
        <f>SUMIF(C37:C204,"1",$O37:$O205)</f>
        <v>3</v>
      </c>
      <c r="H16" s="16" t="s">
        <v>35</v>
      </c>
      <c r="I16" s="57">
        <f>SUMIF(D37:D204,"1",$O37:$O205)</f>
        <v>2</v>
      </c>
      <c r="J16" s="17" t="s">
        <v>35</v>
      </c>
      <c r="K16" s="58">
        <f>SUMIF(E37:E204,"1",$O37:$O205)</f>
        <v>1</v>
      </c>
      <c r="L16" s="52"/>
      <c r="M16" s="1">
        <v>12</v>
      </c>
      <c r="N16" s="1">
        <f>COUNTIF($U37:$U165,12)</f>
        <v>3</v>
      </c>
    </row>
    <row r="17" spans="1:14" x14ac:dyDescent="0.3">
      <c r="A17" s="112" t="s">
        <v>36</v>
      </c>
      <c r="B17" s="112"/>
      <c r="C17" s="54">
        <f>SUM(P37:P204)</f>
        <v>2</v>
      </c>
      <c r="D17" s="5" t="s">
        <v>37</v>
      </c>
      <c r="E17" s="55">
        <f>SUMIF(B37:B205,"1",$P37:$P205)</f>
        <v>1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2</v>
      </c>
    </row>
    <row r="18" spans="1:14" x14ac:dyDescent="0.3">
      <c r="A18" s="112" t="s">
        <v>38</v>
      </c>
      <c r="B18" s="112"/>
      <c r="C18" s="54">
        <f>SUM(Q37:Q204)</f>
        <v>1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0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8</v>
      </c>
    </row>
    <row r="19" spans="1:14" x14ac:dyDescent="0.3">
      <c r="A19" s="112" t="s">
        <v>40</v>
      </c>
      <c r="B19" s="112"/>
      <c r="C19" s="54">
        <f>SUM(R37:R204)</f>
        <v>23</v>
      </c>
      <c r="D19" s="5" t="s">
        <v>41</v>
      </c>
      <c r="E19" s="55">
        <f>SUMIF(B37:B205,"1",$R37:$R307)</f>
        <v>19</v>
      </c>
      <c r="F19" s="15" t="s">
        <v>41</v>
      </c>
      <c r="G19" s="56">
        <f>SUMIF(C37:C204,"1",$R37:$R307)</f>
        <v>2</v>
      </c>
      <c r="H19" s="16" t="s">
        <v>41</v>
      </c>
      <c r="I19" s="57">
        <f>SUMIF(D37:D204,"1",$R37:$R307)</f>
        <v>0</v>
      </c>
      <c r="J19" s="17" t="s">
        <v>41</v>
      </c>
      <c r="K19" s="58">
        <f>SUMIF(E37:E204,"1",$R37:$R307)</f>
        <v>0</v>
      </c>
      <c r="L19" s="52"/>
      <c r="M19" s="1">
        <v>15</v>
      </c>
      <c r="N19" s="1">
        <f>COUNTIF($U37:$U165,15)</f>
        <v>2</v>
      </c>
    </row>
    <row r="20" spans="1:14" x14ac:dyDescent="0.3">
      <c r="A20" s="112" t="s">
        <v>42</v>
      </c>
      <c r="B20" s="112"/>
      <c r="C20" s="54">
        <f>SUM(S37:S204)</f>
        <v>1</v>
      </c>
      <c r="D20" s="5" t="s">
        <v>43</v>
      </c>
      <c r="E20" s="55">
        <f>SUMIF(B37:B205,"1",$S37:$S205)</f>
        <v>0</v>
      </c>
      <c r="F20" s="15" t="s">
        <v>43</v>
      </c>
      <c r="G20" s="56">
        <f>SUMIF(C37:C204,"1",$S37:$S205)</f>
        <v>1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7</v>
      </c>
    </row>
    <row r="21" spans="1:14" x14ac:dyDescent="0.3">
      <c r="A21" s="112" t="s">
        <v>44</v>
      </c>
      <c r="B21" s="112"/>
      <c r="C21" s="54">
        <f>SUM(T37:T204)</f>
        <v>0</v>
      </c>
      <c r="D21" s="59" t="s">
        <v>45</v>
      </c>
      <c r="E21" s="60">
        <f>SUMIF(B37:B205,"1",$T37:$T205)</f>
        <v>0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4</v>
      </c>
    </row>
    <row r="22" spans="1:14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5</v>
      </c>
    </row>
    <row r="23" spans="1:14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1</v>
      </c>
      <c r="F23" s="32" t="s">
        <v>16</v>
      </c>
      <c r="G23" s="66">
        <f>SUM(G37:G204)</f>
        <v>14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1</v>
      </c>
      <c r="L23" s="52"/>
      <c r="M23" s="1">
        <v>19</v>
      </c>
      <c r="N23" s="1">
        <f>COUNTIF($U37:$U165,19)</f>
        <v>4</v>
      </c>
    </row>
    <row r="24" spans="1:14" x14ac:dyDescent="0.3">
      <c r="A24" s="133" t="s">
        <v>51</v>
      </c>
      <c r="B24" s="133"/>
      <c r="C24" s="64">
        <v>0</v>
      </c>
      <c r="D24" s="41" t="s">
        <v>20</v>
      </c>
      <c r="E24" s="65">
        <f>SUMIF(F37:F204,"1",$J37:$J204)</f>
        <v>1</v>
      </c>
      <c r="F24" s="32" t="s">
        <v>20</v>
      </c>
      <c r="G24" s="66">
        <f>SUMIF(G37:G204,"1",$J37:$J204)</f>
        <v>3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5</v>
      </c>
    </row>
    <row r="25" spans="1:14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0</v>
      </c>
      <c r="L25" s="52"/>
      <c r="M25" s="1">
        <v>21</v>
      </c>
      <c r="N25" s="1">
        <f>COUNTIF($U37:$U165,21)</f>
        <v>6</v>
      </c>
    </row>
    <row r="26" spans="1:14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3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3</v>
      </c>
    </row>
    <row r="27" spans="1:14" x14ac:dyDescent="0.3">
      <c r="A27" s="105" t="s">
        <v>111</v>
      </c>
      <c r="B27" s="105"/>
      <c r="C27" s="99">
        <v>8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1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1</v>
      </c>
      <c r="L27" s="52"/>
      <c r="M27" s="1">
        <v>23</v>
      </c>
      <c r="N27" s="1">
        <f>COUNTIF($U37:$U165,23)</f>
        <v>2</v>
      </c>
    </row>
    <row r="28" spans="1:14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0</v>
      </c>
      <c r="F28" s="32" t="s">
        <v>32</v>
      </c>
      <c r="G28" s="66">
        <f>SUMIF(G37:G204,"1",$N37:$N204)</f>
        <v>2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L28" s="52"/>
      <c r="M28" s="14" t="s">
        <v>55</v>
      </c>
      <c r="N28" s="1">
        <f t="shared" ref="N28:N34" si="0">COUNTIF($V$37:$V$165,M28)</f>
        <v>15</v>
      </c>
    </row>
    <row r="29" spans="1:14" x14ac:dyDescent="0.3">
      <c r="A29" s="106" t="s">
        <v>56</v>
      </c>
      <c r="B29" s="106"/>
      <c r="C29" s="93">
        <v>904</v>
      </c>
      <c r="D29" s="41" t="s">
        <v>35</v>
      </c>
      <c r="E29" s="65">
        <f>SUMIF(F37:F204,"1",$O37:$O204)</f>
        <v>0</v>
      </c>
      <c r="F29" s="32" t="s">
        <v>35</v>
      </c>
      <c r="G29" s="66">
        <f>SUMIF(G37:G204,"1",$O37:$O204)</f>
        <v>1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L29" s="52"/>
      <c r="M29" s="14" t="s">
        <v>57</v>
      </c>
      <c r="N29" s="1">
        <f t="shared" si="0"/>
        <v>10</v>
      </c>
    </row>
    <row r="30" spans="1:14" x14ac:dyDescent="0.3">
      <c r="A30" s="107" t="s">
        <v>58</v>
      </c>
      <c r="B30" s="107"/>
      <c r="C30" s="94">
        <v>699</v>
      </c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1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L30" s="52"/>
      <c r="M30" s="14" t="s">
        <v>59</v>
      </c>
      <c r="N30" s="1">
        <f t="shared" si="0"/>
        <v>17</v>
      </c>
    </row>
    <row r="31" spans="1:14" x14ac:dyDescent="0.3">
      <c r="A31" s="108" t="s">
        <v>60</v>
      </c>
      <c r="B31" s="108"/>
      <c r="C31" s="95">
        <v>27</v>
      </c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1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L31" s="52"/>
      <c r="M31" s="14" t="s">
        <v>61</v>
      </c>
      <c r="N31" s="1">
        <f t="shared" si="0"/>
        <v>13</v>
      </c>
    </row>
    <row r="32" spans="1:14" ht="15" customHeight="1" x14ac:dyDescent="0.3">
      <c r="A32" s="145" t="s">
        <v>363</v>
      </c>
      <c r="B32" s="145"/>
      <c r="C32" s="145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2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L32" s="52"/>
      <c r="M32" s="14" t="s">
        <v>62</v>
      </c>
      <c r="N32" s="1">
        <f t="shared" si="0"/>
        <v>9</v>
      </c>
    </row>
    <row r="33" spans="1:22" x14ac:dyDescent="0.3">
      <c r="A33" s="145"/>
      <c r="B33" s="145"/>
      <c r="C33" s="145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L33" s="52"/>
      <c r="M33" s="14" t="s">
        <v>63</v>
      </c>
      <c r="N33" s="1">
        <f t="shared" si="0"/>
        <v>11</v>
      </c>
    </row>
    <row r="34" spans="1:22" ht="15" thickBot="1" x14ac:dyDescent="0.35">
      <c r="A34" s="145"/>
      <c r="B34" s="145"/>
      <c r="C34" s="145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0</v>
      </c>
      <c r="L34" s="52"/>
      <c r="M34" s="14" t="s">
        <v>64</v>
      </c>
      <c r="N34" s="1">
        <f t="shared" si="0"/>
        <v>16</v>
      </c>
    </row>
    <row r="35" spans="1:22" hidden="1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38" t="s">
        <v>70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78" t="s">
        <v>71</v>
      </c>
      <c r="V35" s="79" t="s">
        <v>72</v>
      </c>
    </row>
    <row r="36" spans="1:22" ht="15" hidden="1" thickBot="1" x14ac:dyDescent="0.35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92" t="s">
        <v>76</v>
      </c>
      <c r="U36" s="86" t="s">
        <v>87</v>
      </c>
      <c r="V36" s="87" t="s">
        <v>88</v>
      </c>
    </row>
    <row r="37" spans="1:22" hidden="1" x14ac:dyDescent="0.3">
      <c r="A37" s="72" t="s">
        <v>272</v>
      </c>
      <c r="G37">
        <v>1</v>
      </c>
      <c r="I37" s="89"/>
      <c r="J37">
        <v>1</v>
      </c>
      <c r="U37" s="100">
        <v>16</v>
      </c>
      <c r="V37" t="s">
        <v>64</v>
      </c>
    </row>
    <row r="38" spans="1:22" hidden="1" x14ac:dyDescent="0.3">
      <c r="A38" s="72" t="s">
        <v>273</v>
      </c>
      <c r="B38">
        <v>1</v>
      </c>
      <c r="I38" s="91"/>
      <c r="K38">
        <v>1</v>
      </c>
      <c r="U38" s="90">
        <v>3</v>
      </c>
      <c r="V38" t="s">
        <v>55</v>
      </c>
    </row>
    <row r="39" spans="1:22" hidden="1" x14ac:dyDescent="0.3">
      <c r="A39" s="72" t="s">
        <v>274</v>
      </c>
      <c r="B39">
        <v>1</v>
      </c>
      <c r="I39" s="91"/>
      <c r="J39">
        <v>1</v>
      </c>
      <c r="U39" s="90">
        <v>19</v>
      </c>
      <c r="V39" t="s">
        <v>55</v>
      </c>
    </row>
    <row r="40" spans="1:22" hidden="1" x14ac:dyDescent="0.3">
      <c r="A40" s="72" t="s">
        <v>275</v>
      </c>
      <c r="B40">
        <v>1</v>
      </c>
      <c r="I40" s="91"/>
      <c r="R40">
        <v>1</v>
      </c>
      <c r="U40" s="90">
        <v>21</v>
      </c>
      <c r="V40" t="s">
        <v>55</v>
      </c>
    </row>
    <row r="41" spans="1:22" hidden="1" x14ac:dyDescent="0.3">
      <c r="A41" s="72" t="s">
        <v>276</v>
      </c>
      <c r="G41">
        <v>1</v>
      </c>
      <c r="I41" s="91"/>
      <c r="J41">
        <v>1</v>
      </c>
      <c r="U41" s="90">
        <v>22</v>
      </c>
      <c r="V41" t="s">
        <v>55</v>
      </c>
    </row>
    <row r="42" spans="1:22" hidden="1" x14ac:dyDescent="0.3">
      <c r="A42" s="72" t="s">
        <v>277</v>
      </c>
      <c r="C42">
        <v>1</v>
      </c>
      <c r="I42" s="91"/>
      <c r="J42">
        <v>1</v>
      </c>
      <c r="U42" s="90">
        <v>11</v>
      </c>
      <c r="V42" t="s">
        <v>57</v>
      </c>
    </row>
    <row r="43" spans="1:22" hidden="1" x14ac:dyDescent="0.3">
      <c r="A43" s="72" t="s">
        <v>278</v>
      </c>
      <c r="D43">
        <v>1</v>
      </c>
      <c r="I43" s="91"/>
      <c r="K43">
        <v>1</v>
      </c>
      <c r="U43" s="90">
        <v>13</v>
      </c>
      <c r="V43" t="s">
        <v>57</v>
      </c>
    </row>
    <row r="44" spans="1:22" hidden="1" x14ac:dyDescent="0.3">
      <c r="A44" s="72" t="s">
        <v>279</v>
      </c>
      <c r="B44">
        <v>1</v>
      </c>
      <c r="I44" s="91"/>
      <c r="R44">
        <v>1</v>
      </c>
      <c r="U44" s="90">
        <v>14</v>
      </c>
      <c r="V44" t="s">
        <v>57</v>
      </c>
    </row>
    <row r="45" spans="1:22" hidden="1" x14ac:dyDescent="0.3">
      <c r="A45" s="72" t="s">
        <v>280</v>
      </c>
      <c r="B45">
        <v>1</v>
      </c>
      <c r="I45" s="91"/>
      <c r="K45">
        <v>1</v>
      </c>
      <c r="U45" s="90">
        <v>14</v>
      </c>
      <c r="V45" t="s">
        <v>59</v>
      </c>
    </row>
    <row r="46" spans="1:22" hidden="1" x14ac:dyDescent="0.3">
      <c r="A46" s="72" t="s">
        <v>281</v>
      </c>
      <c r="G46">
        <v>1</v>
      </c>
      <c r="I46" s="91"/>
      <c r="O46">
        <v>1</v>
      </c>
      <c r="U46" s="90">
        <v>15</v>
      </c>
      <c r="V46" t="s">
        <v>59</v>
      </c>
    </row>
    <row r="47" spans="1:22" hidden="1" x14ac:dyDescent="0.3">
      <c r="A47" s="72" t="s">
        <v>282</v>
      </c>
      <c r="C47">
        <v>1</v>
      </c>
      <c r="I47" s="91"/>
      <c r="O47">
        <v>1</v>
      </c>
      <c r="U47" s="90">
        <v>17</v>
      </c>
      <c r="V47" t="s">
        <v>59</v>
      </c>
    </row>
    <row r="48" spans="1:22" hidden="1" x14ac:dyDescent="0.3">
      <c r="A48" s="72" t="s">
        <v>283</v>
      </c>
      <c r="B48">
        <v>1</v>
      </c>
      <c r="I48" s="91"/>
      <c r="J48">
        <v>1</v>
      </c>
      <c r="U48" s="90">
        <v>20</v>
      </c>
      <c r="V48" t="s">
        <v>57</v>
      </c>
    </row>
    <row r="49" spans="1:22" hidden="1" x14ac:dyDescent="0.3">
      <c r="A49" s="72" t="s">
        <v>284</v>
      </c>
      <c r="B49">
        <v>1</v>
      </c>
      <c r="I49" s="91"/>
      <c r="Q49" s="104"/>
      <c r="R49" s="104">
        <v>1</v>
      </c>
      <c r="S49" s="104"/>
      <c r="T49" s="104"/>
      <c r="U49" s="90">
        <v>1</v>
      </c>
      <c r="V49" t="s">
        <v>61</v>
      </c>
    </row>
    <row r="50" spans="1:22" hidden="1" x14ac:dyDescent="0.3">
      <c r="A50" s="72" t="s">
        <v>285</v>
      </c>
      <c r="B50">
        <v>1</v>
      </c>
      <c r="I50" s="91"/>
      <c r="J50">
        <v>1</v>
      </c>
      <c r="Q50" s="104"/>
      <c r="R50" s="104"/>
      <c r="S50" s="104"/>
      <c r="T50" s="104"/>
      <c r="U50" s="90">
        <v>7</v>
      </c>
      <c r="V50" t="s">
        <v>61</v>
      </c>
    </row>
    <row r="51" spans="1:22" hidden="1" x14ac:dyDescent="0.3">
      <c r="A51" s="72" t="s">
        <v>286</v>
      </c>
      <c r="D51">
        <v>1</v>
      </c>
      <c r="I51" s="91"/>
      <c r="K51">
        <v>1</v>
      </c>
      <c r="Q51" s="104"/>
      <c r="R51" s="104"/>
      <c r="S51" s="104"/>
      <c r="T51" s="104"/>
      <c r="U51" s="90">
        <v>7</v>
      </c>
      <c r="V51" t="s">
        <v>62</v>
      </c>
    </row>
    <row r="52" spans="1:22" hidden="1" x14ac:dyDescent="0.3">
      <c r="A52" s="72" t="s">
        <v>287</v>
      </c>
      <c r="G52">
        <v>1</v>
      </c>
      <c r="I52" s="91"/>
      <c r="Q52" s="104">
        <v>1</v>
      </c>
      <c r="R52" s="104"/>
      <c r="S52" s="104"/>
      <c r="T52" s="104"/>
      <c r="U52" s="90">
        <v>18</v>
      </c>
      <c r="V52" t="s">
        <v>62</v>
      </c>
    </row>
    <row r="53" spans="1:22" hidden="1" x14ac:dyDescent="0.3">
      <c r="A53" s="72" t="s">
        <v>288</v>
      </c>
      <c r="B53">
        <v>1</v>
      </c>
      <c r="I53" s="91"/>
      <c r="Q53" s="104"/>
      <c r="R53" s="104">
        <v>1</v>
      </c>
      <c r="S53" s="104"/>
      <c r="T53" s="104"/>
      <c r="U53" s="90">
        <v>0</v>
      </c>
      <c r="V53" t="s">
        <v>63</v>
      </c>
    </row>
    <row r="54" spans="1:22" hidden="1" x14ac:dyDescent="0.3">
      <c r="A54" s="72" t="s">
        <v>289</v>
      </c>
      <c r="B54">
        <v>1</v>
      </c>
      <c r="I54" s="91"/>
      <c r="Q54" s="104"/>
      <c r="R54" s="104">
        <v>1</v>
      </c>
      <c r="S54" s="104"/>
      <c r="T54" s="104"/>
      <c r="U54" s="90">
        <v>6</v>
      </c>
      <c r="V54" t="s">
        <v>63</v>
      </c>
    </row>
    <row r="55" spans="1:22" hidden="1" x14ac:dyDescent="0.3">
      <c r="A55" s="72" t="s">
        <v>290</v>
      </c>
      <c r="G55">
        <v>1</v>
      </c>
      <c r="I55" s="91"/>
      <c r="J55">
        <v>1</v>
      </c>
      <c r="Q55" s="104"/>
      <c r="R55" s="104"/>
      <c r="S55" s="104"/>
      <c r="T55" s="104"/>
      <c r="U55" s="90">
        <v>7</v>
      </c>
      <c r="V55" t="s">
        <v>64</v>
      </c>
    </row>
    <row r="56" spans="1:22" hidden="1" x14ac:dyDescent="0.3">
      <c r="A56" s="72" t="s">
        <v>291</v>
      </c>
      <c r="B56">
        <v>1</v>
      </c>
      <c r="I56" s="91"/>
      <c r="M56">
        <v>1</v>
      </c>
      <c r="Q56" s="104"/>
      <c r="R56" s="104"/>
      <c r="S56" s="104"/>
      <c r="T56" s="104"/>
      <c r="U56" s="90">
        <v>8</v>
      </c>
      <c r="V56" t="s">
        <v>64</v>
      </c>
    </row>
    <row r="57" spans="1:22" hidden="1" x14ac:dyDescent="0.3">
      <c r="A57" s="72" t="s">
        <v>292</v>
      </c>
      <c r="C57">
        <v>1</v>
      </c>
      <c r="I57" s="91"/>
      <c r="O57">
        <v>1</v>
      </c>
      <c r="Q57" s="104"/>
      <c r="R57" s="104"/>
      <c r="S57" s="104"/>
      <c r="T57" s="104"/>
      <c r="U57" s="90">
        <v>8</v>
      </c>
      <c r="V57" t="s">
        <v>64</v>
      </c>
    </row>
    <row r="58" spans="1:22" hidden="1" x14ac:dyDescent="0.3">
      <c r="A58" s="72" t="s">
        <v>293</v>
      </c>
      <c r="D58">
        <v>1</v>
      </c>
      <c r="I58" s="91"/>
      <c r="J58">
        <v>1</v>
      </c>
      <c r="Q58" s="104"/>
      <c r="R58" s="104"/>
      <c r="S58" s="104"/>
      <c r="T58" s="104"/>
      <c r="U58" s="90">
        <v>9</v>
      </c>
      <c r="V58" t="s">
        <v>64</v>
      </c>
    </row>
    <row r="59" spans="1:22" hidden="1" x14ac:dyDescent="0.3">
      <c r="A59" s="72" t="s">
        <v>294</v>
      </c>
      <c r="B59">
        <v>1</v>
      </c>
      <c r="I59" s="91"/>
      <c r="Q59" s="104"/>
      <c r="R59" s="104">
        <v>1</v>
      </c>
      <c r="S59" s="104"/>
      <c r="T59" s="104"/>
      <c r="U59" s="90">
        <v>12</v>
      </c>
      <c r="V59" t="s">
        <v>63</v>
      </c>
    </row>
    <row r="60" spans="1:22" hidden="1" x14ac:dyDescent="0.3">
      <c r="A60" s="72" t="s">
        <v>295</v>
      </c>
      <c r="B60">
        <v>1</v>
      </c>
      <c r="I60" s="91"/>
      <c r="Q60" s="104"/>
      <c r="R60" s="104">
        <v>1</v>
      </c>
      <c r="S60" s="104"/>
      <c r="T60" s="104"/>
      <c r="U60" s="90">
        <v>5</v>
      </c>
      <c r="V60" t="s">
        <v>64</v>
      </c>
    </row>
    <row r="61" spans="1:22" hidden="1" x14ac:dyDescent="0.3">
      <c r="A61" s="72" t="s">
        <v>296</v>
      </c>
      <c r="B61">
        <v>1</v>
      </c>
      <c r="I61" s="91"/>
      <c r="J61">
        <v>1</v>
      </c>
      <c r="Q61" s="104"/>
      <c r="R61" s="104"/>
      <c r="S61" s="104"/>
      <c r="T61" s="104"/>
      <c r="U61" s="90">
        <v>10</v>
      </c>
      <c r="V61" t="s">
        <v>64</v>
      </c>
    </row>
    <row r="62" spans="1:22" hidden="1" x14ac:dyDescent="0.3">
      <c r="A62" s="72" t="s">
        <v>297</v>
      </c>
      <c r="B62">
        <v>1</v>
      </c>
      <c r="I62" s="91"/>
      <c r="O62">
        <v>1</v>
      </c>
      <c r="U62" s="90">
        <v>10</v>
      </c>
      <c r="V62" t="s">
        <v>64</v>
      </c>
    </row>
    <row r="63" spans="1:22" hidden="1" x14ac:dyDescent="0.3">
      <c r="A63" s="72" t="s">
        <v>298</v>
      </c>
      <c r="C63">
        <v>1</v>
      </c>
      <c r="I63" s="91"/>
      <c r="R63">
        <v>1</v>
      </c>
      <c r="U63" s="90">
        <v>0</v>
      </c>
      <c r="V63" t="s">
        <v>55</v>
      </c>
    </row>
    <row r="64" spans="1:22" hidden="1" x14ac:dyDescent="0.3">
      <c r="A64" s="72" t="s">
        <v>299</v>
      </c>
      <c r="B64">
        <v>1</v>
      </c>
      <c r="I64" s="91"/>
      <c r="J64">
        <v>1</v>
      </c>
      <c r="U64" s="90">
        <v>17</v>
      </c>
      <c r="V64" t="s">
        <v>55</v>
      </c>
    </row>
    <row r="65" spans="1:22" hidden="1" x14ac:dyDescent="0.3">
      <c r="A65" s="72" t="s">
        <v>300</v>
      </c>
      <c r="B65">
        <v>1</v>
      </c>
      <c r="I65" s="91"/>
      <c r="J65">
        <v>1</v>
      </c>
      <c r="U65" s="90">
        <v>8</v>
      </c>
      <c r="V65" t="s">
        <v>57</v>
      </c>
    </row>
    <row r="66" spans="1:22" hidden="1" x14ac:dyDescent="0.3">
      <c r="A66" s="72" t="s">
        <v>301</v>
      </c>
      <c r="B66">
        <v>1</v>
      </c>
      <c r="I66" s="91"/>
      <c r="J66">
        <v>1</v>
      </c>
      <c r="U66" s="90">
        <v>2</v>
      </c>
      <c r="V66" t="s">
        <v>59</v>
      </c>
    </row>
    <row r="67" spans="1:22" hidden="1" x14ac:dyDescent="0.3">
      <c r="A67" s="72" t="s">
        <v>302</v>
      </c>
      <c r="B67">
        <v>1</v>
      </c>
      <c r="I67" s="91"/>
      <c r="J67">
        <v>1</v>
      </c>
      <c r="U67" s="90">
        <v>5</v>
      </c>
      <c r="V67" t="s">
        <v>59</v>
      </c>
    </row>
    <row r="68" spans="1:22" hidden="1" x14ac:dyDescent="0.3">
      <c r="A68" s="72" t="s">
        <v>303</v>
      </c>
      <c r="B68">
        <v>1</v>
      </c>
      <c r="I68" s="91"/>
      <c r="R68">
        <v>1</v>
      </c>
      <c r="U68" s="90">
        <v>11</v>
      </c>
      <c r="V68" t="s">
        <v>59</v>
      </c>
    </row>
    <row r="69" spans="1:22" hidden="1" x14ac:dyDescent="0.3">
      <c r="A69" s="72" t="s">
        <v>304</v>
      </c>
      <c r="D69">
        <v>1</v>
      </c>
      <c r="I69" s="91"/>
      <c r="J69">
        <v>1</v>
      </c>
      <c r="U69" s="90">
        <v>16</v>
      </c>
      <c r="V69" t="s">
        <v>59</v>
      </c>
    </row>
    <row r="70" spans="1:22" hidden="1" x14ac:dyDescent="0.3">
      <c r="A70" s="72" t="s">
        <v>305</v>
      </c>
      <c r="B70">
        <v>1</v>
      </c>
      <c r="I70" s="91"/>
      <c r="J70">
        <v>1</v>
      </c>
      <c r="U70" s="90">
        <v>19</v>
      </c>
      <c r="V70" t="s">
        <v>59</v>
      </c>
    </row>
    <row r="71" spans="1:22" hidden="1" x14ac:dyDescent="0.3">
      <c r="A71" s="72" t="s">
        <v>306</v>
      </c>
      <c r="G71">
        <v>1</v>
      </c>
      <c r="I71" s="91"/>
      <c r="L71">
        <v>1</v>
      </c>
      <c r="U71" s="90">
        <v>23</v>
      </c>
      <c r="V71" t="s">
        <v>59</v>
      </c>
    </row>
    <row r="72" spans="1:22" hidden="1" x14ac:dyDescent="0.3">
      <c r="A72" s="72" t="s">
        <v>307</v>
      </c>
      <c r="C72">
        <v>1</v>
      </c>
      <c r="I72" s="91"/>
      <c r="S72">
        <v>1</v>
      </c>
      <c r="U72" s="90">
        <v>9</v>
      </c>
      <c r="V72" t="s">
        <v>61</v>
      </c>
    </row>
    <row r="73" spans="1:22" hidden="1" x14ac:dyDescent="0.3">
      <c r="A73" s="72" t="s">
        <v>308</v>
      </c>
      <c r="B73">
        <v>1</v>
      </c>
      <c r="I73" s="91"/>
      <c r="R73">
        <v>1</v>
      </c>
      <c r="U73" s="90">
        <v>14</v>
      </c>
      <c r="V73" t="s">
        <v>61</v>
      </c>
    </row>
    <row r="74" spans="1:22" hidden="1" x14ac:dyDescent="0.3">
      <c r="A74" s="72" t="s">
        <v>309</v>
      </c>
      <c r="B74">
        <v>1</v>
      </c>
      <c r="I74" s="91"/>
      <c r="R74">
        <v>1</v>
      </c>
      <c r="U74" s="90">
        <v>15</v>
      </c>
      <c r="V74" t="s">
        <v>61</v>
      </c>
    </row>
    <row r="75" spans="1:22" hidden="1" x14ac:dyDescent="0.3">
      <c r="A75" s="72" t="s">
        <v>310</v>
      </c>
      <c r="B75">
        <v>1</v>
      </c>
      <c r="I75" s="91"/>
      <c r="R75">
        <v>1</v>
      </c>
      <c r="U75" s="90">
        <v>16</v>
      </c>
      <c r="V75" t="s">
        <v>61</v>
      </c>
    </row>
    <row r="76" spans="1:22" hidden="1" x14ac:dyDescent="0.3">
      <c r="A76" s="72" t="s">
        <v>311</v>
      </c>
      <c r="B76">
        <v>1</v>
      </c>
      <c r="I76" s="91"/>
      <c r="J76">
        <v>1</v>
      </c>
      <c r="U76" s="90">
        <v>20</v>
      </c>
      <c r="V76" t="s">
        <v>61</v>
      </c>
    </row>
    <row r="77" spans="1:22" hidden="1" x14ac:dyDescent="0.3">
      <c r="A77" s="72" t="s">
        <v>312</v>
      </c>
      <c r="B77">
        <v>1</v>
      </c>
      <c r="I77" s="91"/>
      <c r="R77">
        <v>1</v>
      </c>
      <c r="U77" s="90">
        <v>21</v>
      </c>
      <c r="V77" t="s">
        <v>61</v>
      </c>
    </row>
    <row r="78" spans="1:22" hidden="1" x14ac:dyDescent="0.3">
      <c r="A78" s="72" t="s">
        <v>313</v>
      </c>
      <c r="B78">
        <v>1</v>
      </c>
      <c r="I78" s="91"/>
      <c r="J78">
        <v>1</v>
      </c>
      <c r="U78" s="90">
        <v>23</v>
      </c>
      <c r="V78" t="s">
        <v>61</v>
      </c>
    </row>
    <row r="79" spans="1:22" hidden="1" x14ac:dyDescent="0.3">
      <c r="A79" s="72" t="s">
        <v>314</v>
      </c>
      <c r="B79">
        <v>1</v>
      </c>
      <c r="I79" s="91"/>
      <c r="P79">
        <v>1</v>
      </c>
      <c r="U79" s="90">
        <v>7</v>
      </c>
      <c r="V79" t="s">
        <v>62</v>
      </c>
    </row>
    <row r="80" spans="1:22" hidden="1" x14ac:dyDescent="0.3">
      <c r="A80" s="72" t="s">
        <v>315</v>
      </c>
      <c r="B80">
        <v>1</v>
      </c>
      <c r="I80" s="91"/>
      <c r="J80">
        <v>1</v>
      </c>
      <c r="U80" s="90">
        <v>16</v>
      </c>
      <c r="V80" t="s">
        <v>62</v>
      </c>
    </row>
    <row r="81" spans="1:22" hidden="1" x14ac:dyDescent="0.3">
      <c r="A81" s="72" t="s">
        <v>316</v>
      </c>
      <c r="B81">
        <v>1</v>
      </c>
      <c r="I81" s="91"/>
      <c r="J81">
        <v>1</v>
      </c>
      <c r="U81" s="90">
        <v>16</v>
      </c>
      <c r="V81" t="s">
        <v>62</v>
      </c>
    </row>
    <row r="82" spans="1:22" hidden="1" x14ac:dyDescent="0.3">
      <c r="A82" s="72" t="s">
        <v>317</v>
      </c>
      <c r="C82">
        <v>1</v>
      </c>
      <c r="I82" s="91"/>
      <c r="J82">
        <v>1</v>
      </c>
      <c r="U82" s="90">
        <v>2</v>
      </c>
      <c r="V82" t="s">
        <v>63</v>
      </c>
    </row>
    <row r="83" spans="1:22" hidden="1" x14ac:dyDescent="0.3">
      <c r="A83" s="72" t="s">
        <v>318</v>
      </c>
      <c r="B83">
        <v>1</v>
      </c>
      <c r="I83" s="91"/>
      <c r="J83">
        <v>1</v>
      </c>
      <c r="U83" s="90">
        <v>9</v>
      </c>
      <c r="V83" t="s">
        <v>63</v>
      </c>
    </row>
    <row r="84" spans="1:22" hidden="1" x14ac:dyDescent="0.3">
      <c r="A84" s="72" t="s">
        <v>319</v>
      </c>
      <c r="D84">
        <v>1</v>
      </c>
      <c r="I84" s="91"/>
      <c r="N84">
        <v>1</v>
      </c>
      <c r="U84" s="90">
        <v>18</v>
      </c>
      <c r="V84" t="s">
        <v>63</v>
      </c>
    </row>
    <row r="85" spans="1:22" hidden="1" x14ac:dyDescent="0.3">
      <c r="A85" s="72" t="s">
        <v>320</v>
      </c>
      <c r="G85">
        <v>1</v>
      </c>
      <c r="I85" s="91"/>
      <c r="R85">
        <v>1</v>
      </c>
      <c r="U85" s="90">
        <v>18</v>
      </c>
      <c r="V85" t="s">
        <v>63</v>
      </c>
    </row>
    <row r="86" spans="1:22" hidden="1" x14ac:dyDescent="0.3">
      <c r="A86" s="72" t="s">
        <v>321</v>
      </c>
      <c r="G86">
        <v>1</v>
      </c>
      <c r="I86" s="91"/>
      <c r="L86">
        <v>1</v>
      </c>
      <c r="U86" s="90">
        <v>10</v>
      </c>
      <c r="V86" t="s">
        <v>64</v>
      </c>
    </row>
    <row r="87" spans="1:22" hidden="1" x14ac:dyDescent="0.3">
      <c r="A87" s="72" t="s">
        <v>322</v>
      </c>
      <c r="B87">
        <v>1</v>
      </c>
      <c r="I87" s="91"/>
      <c r="R87">
        <v>1</v>
      </c>
      <c r="U87" s="90">
        <v>11</v>
      </c>
      <c r="V87" t="s">
        <v>55</v>
      </c>
    </row>
    <row r="88" spans="1:22" hidden="1" x14ac:dyDescent="0.3">
      <c r="A88" s="72" t="s">
        <v>323</v>
      </c>
      <c r="D88">
        <v>1</v>
      </c>
      <c r="I88" s="91"/>
      <c r="K88">
        <v>1</v>
      </c>
      <c r="U88" s="90">
        <v>21</v>
      </c>
      <c r="V88" t="s">
        <v>55</v>
      </c>
    </row>
    <row r="89" spans="1:22" hidden="1" x14ac:dyDescent="0.3">
      <c r="A89" s="72" t="s">
        <v>324</v>
      </c>
      <c r="B89">
        <v>1</v>
      </c>
      <c r="I89" s="91"/>
      <c r="R89">
        <v>1</v>
      </c>
      <c r="U89" s="90">
        <v>14</v>
      </c>
      <c r="V89" t="s">
        <v>57</v>
      </c>
    </row>
    <row r="90" spans="1:22" hidden="1" x14ac:dyDescent="0.3">
      <c r="A90" s="72" t="s">
        <v>325</v>
      </c>
      <c r="B90">
        <v>1</v>
      </c>
      <c r="I90" s="91"/>
      <c r="R90">
        <v>1</v>
      </c>
      <c r="U90" s="90">
        <v>21</v>
      </c>
      <c r="V90" t="s">
        <v>57</v>
      </c>
    </row>
    <row r="91" spans="1:22" hidden="1" x14ac:dyDescent="0.3">
      <c r="A91" s="72" t="s">
        <v>326</v>
      </c>
      <c r="C91">
        <v>1</v>
      </c>
      <c r="I91" s="91"/>
      <c r="J91">
        <v>1</v>
      </c>
      <c r="U91" s="90">
        <v>2</v>
      </c>
      <c r="V91" t="s">
        <v>59</v>
      </c>
    </row>
    <row r="92" spans="1:22" hidden="1" x14ac:dyDescent="0.3">
      <c r="A92" s="72" t="s">
        <v>327</v>
      </c>
      <c r="B92">
        <v>1</v>
      </c>
      <c r="I92" s="91"/>
      <c r="R92">
        <v>1</v>
      </c>
      <c r="U92" s="90">
        <v>10</v>
      </c>
      <c r="V92" t="s">
        <v>59</v>
      </c>
    </row>
    <row r="93" spans="1:22" hidden="1" x14ac:dyDescent="0.3">
      <c r="A93" s="72" t="s">
        <v>328</v>
      </c>
      <c r="B93">
        <v>1</v>
      </c>
      <c r="I93" s="91"/>
      <c r="R93">
        <v>1</v>
      </c>
      <c r="U93" s="90">
        <v>11</v>
      </c>
      <c r="V93" t="s">
        <v>59</v>
      </c>
    </row>
    <row r="94" spans="1:22" hidden="1" x14ac:dyDescent="0.3">
      <c r="A94" s="72" t="s">
        <v>329</v>
      </c>
      <c r="G94">
        <v>1</v>
      </c>
      <c r="I94" s="91"/>
      <c r="N94">
        <v>1</v>
      </c>
      <c r="U94" s="90">
        <v>14</v>
      </c>
      <c r="V94" t="s">
        <v>59</v>
      </c>
    </row>
    <row r="95" spans="1:22" hidden="1" x14ac:dyDescent="0.3">
      <c r="A95" s="72" t="s">
        <v>330</v>
      </c>
      <c r="B95">
        <v>1</v>
      </c>
      <c r="I95" s="91"/>
      <c r="K95">
        <v>1</v>
      </c>
      <c r="U95" s="90">
        <v>20</v>
      </c>
      <c r="V95" t="s">
        <v>59</v>
      </c>
    </row>
    <row r="96" spans="1:22" hidden="1" x14ac:dyDescent="0.3">
      <c r="A96" s="72" t="s">
        <v>331</v>
      </c>
      <c r="B96">
        <v>1</v>
      </c>
      <c r="R96">
        <v>1</v>
      </c>
      <c r="U96" s="90">
        <v>21</v>
      </c>
      <c r="V96" t="s">
        <v>59</v>
      </c>
    </row>
    <row r="97" spans="1:22" hidden="1" x14ac:dyDescent="0.3">
      <c r="A97" s="72" t="s">
        <v>332</v>
      </c>
      <c r="B97">
        <v>1</v>
      </c>
      <c r="J97">
        <v>1</v>
      </c>
      <c r="U97" s="90">
        <v>22</v>
      </c>
      <c r="V97" t="s">
        <v>59</v>
      </c>
    </row>
    <row r="98" spans="1:22" hidden="1" x14ac:dyDescent="0.3">
      <c r="A98" s="72" t="s">
        <v>333</v>
      </c>
      <c r="B98">
        <v>1</v>
      </c>
      <c r="J98">
        <v>1</v>
      </c>
      <c r="U98" s="90">
        <v>10</v>
      </c>
      <c r="V98" t="s">
        <v>61</v>
      </c>
    </row>
    <row r="99" spans="1:22" hidden="1" x14ac:dyDescent="0.3">
      <c r="A99" s="72" t="s">
        <v>334</v>
      </c>
      <c r="G99">
        <v>1</v>
      </c>
      <c r="P99">
        <v>1</v>
      </c>
      <c r="U99" s="90">
        <v>17</v>
      </c>
      <c r="V99" t="s">
        <v>61</v>
      </c>
    </row>
    <row r="100" spans="1:22" hidden="1" x14ac:dyDescent="0.3">
      <c r="A100" s="72" t="s">
        <v>335</v>
      </c>
      <c r="B100">
        <v>1</v>
      </c>
      <c r="R100">
        <v>1</v>
      </c>
      <c r="U100" s="90">
        <v>11</v>
      </c>
      <c r="V100" t="s">
        <v>62</v>
      </c>
    </row>
    <row r="101" spans="1:22" hidden="1" x14ac:dyDescent="0.3">
      <c r="A101" s="72" t="s">
        <v>336</v>
      </c>
      <c r="B101">
        <v>1</v>
      </c>
      <c r="K101">
        <v>1</v>
      </c>
      <c r="U101" s="90">
        <v>11</v>
      </c>
      <c r="V101" t="s">
        <v>62</v>
      </c>
    </row>
    <row r="102" spans="1:22" hidden="1" x14ac:dyDescent="0.3">
      <c r="A102" s="72" t="s">
        <v>337</v>
      </c>
      <c r="B102">
        <v>1</v>
      </c>
      <c r="J102">
        <v>1</v>
      </c>
      <c r="U102" s="90">
        <v>19</v>
      </c>
      <c r="V102" t="s">
        <v>62</v>
      </c>
    </row>
    <row r="103" spans="1:22" hidden="1" x14ac:dyDescent="0.3">
      <c r="A103" s="72" t="s">
        <v>338</v>
      </c>
      <c r="B103">
        <v>1</v>
      </c>
      <c r="J103">
        <v>1</v>
      </c>
      <c r="U103" s="90">
        <v>7</v>
      </c>
      <c r="V103" t="s">
        <v>63</v>
      </c>
    </row>
    <row r="104" spans="1:22" hidden="1" x14ac:dyDescent="0.3">
      <c r="A104" s="72" t="s">
        <v>339</v>
      </c>
      <c r="G104">
        <v>1</v>
      </c>
      <c r="L104">
        <v>1</v>
      </c>
      <c r="U104" s="90">
        <v>12</v>
      </c>
      <c r="V104" t="s">
        <v>63</v>
      </c>
    </row>
    <row r="105" spans="1:22" hidden="1" x14ac:dyDescent="0.3">
      <c r="A105" s="72" t="s">
        <v>340</v>
      </c>
      <c r="B105">
        <v>1</v>
      </c>
      <c r="N105">
        <v>1</v>
      </c>
      <c r="U105" s="90">
        <v>0</v>
      </c>
      <c r="V105" t="s">
        <v>64</v>
      </c>
    </row>
    <row r="106" spans="1:22" hidden="1" x14ac:dyDescent="0.3">
      <c r="A106" s="72" t="s">
        <v>341</v>
      </c>
      <c r="B106">
        <v>1</v>
      </c>
      <c r="J106">
        <v>1</v>
      </c>
      <c r="U106" s="90">
        <v>7</v>
      </c>
      <c r="V106" t="s">
        <v>64</v>
      </c>
    </row>
    <row r="107" spans="1:22" hidden="1" x14ac:dyDescent="0.3">
      <c r="A107" s="72" t="s">
        <v>342</v>
      </c>
      <c r="C107">
        <v>1</v>
      </c>
      <c r="O107">
        <v>1</v>
      </c>
      <c r="U107" s="90">
        <v>20</v>
      </c>
      <c r="V107" t="s">
        <v>64</v>
      </c>
    </row>
    <row r="108" spans="1:22" hidden="1" x14ac:dyDescent="0.3">
      <c r="A108" s="72" t="s">
        <v>343</v>
      </c>
      <c r="C108">
        <v>1</v>
      </c>
      <c r="J108">
        <v>1</v>
      </c>
      <c r="U108" s="90">
        <v>12</v>
      </c>
      <c r="V108" t="s">
        <v>55</v>
      </c>
    </row>
    <row r="109" spans="1:22" hidden="1" x14ac:dyDescent="0.3">
      <c r="A109" s="72" t="s">
        <v>344</v>
      </c>
      <c r="B109">
        <v>1</v>
      </c>
      <c r="J109">
        <v>1</v>
      </c>
      <c r="U109" s="90">
        <v>18</v>
      </c>
      <c r="V109" t="s">
        <v>55</v>
      </c>
    </row>
    <row r="110" spans="1:22" hidden="1" x14ac:dyDescent="0.3">
      <c r="A110" s="72" t="s">
        <v>345</v>
      </c>
      <c r="E110">
        <v>1</v>
      </c>
      <c r="O110">
        <v>1</v>
      </c>
      <c r="U110" s="90">
        <v>14</v>
      </c>
      <c r="V110" t="s">
        <v>57</v>
      </c>
    </row>
    <row r="111" spans="1:22" hidden="1" x14ac:dyDescent="0.3">
      <c r="A111" s="72" t="s">
        <v>346</v>
      </c>
      <c r="D111">
        <v>1</v>
      </c>
      <c r="O111">
        <v>1</v>
      </c>
      <c r="U111" s="90">
        <v>16</v>
      </c>
      <c r="V111" t="s">
        <v>57</v>
      </c>
    </row>
    <row r="112" spans="1:22" hidden="1" x14ac:dyDescent="0.3">
      <c r="A112" s="72" t="s">
        <v>347</v>
      </c>
      <c r="B112">
        <v>1</v>
      </c>
      <c r="J112">
        <v>1</v>
      </c>
      <c r="U112" s="90">
        <v>17</v>
      </c>
      <c r="V112" t="s">
        <v>57</v>
      </c>
    </row>
    <row r="113" spans="1:22" hidden="1" x14ac:dyDescent="0.3">
      <c r="A113" s="72" t="s">
        <v>348</v>
      </c>
      <c r="B113">
        <v>1</v>
      </c>
      <c r="J113">
        <v>1</v>
      </c>
      <c r="U113" s="90">
        <v>11</v>
      </c>
      <c r="V113" t="s">
        <v>59</v>
      </c>
    </row>
    <row r="114" spans="1:22" hidden="1" x14ac:dyDescent="0.3">
      <c r="A114" s="72" t="s">
        <v>349</v>
      </c>
      <c r="B114">
        <v>1</v>
      </c>
      <c r="J114">
        <v>1</v>
      </c>
      <c r="U114" s="90">
        <v>6</v>
      </c>
      <c r="V114" t="s">
        <v>61</v>
      </c>
    </row>
    <row r="115" spans="1:22" hidden="1" x14ac:dyDescent="0.3">
      <c r="A115" s="72" t="s">
        <v>350</v>
      </c>
      <c r="I115">
        <v>1</v>
      </c>
      <c r="M115">
        <v>1</v>
      </c>
      <c r="U115" s="90">
        <v>21</v>
      </c>
      <c r="V115" t="s">
        <v>61</v>
      </c>
    </row>
    <row r="116" spans="1:22" hidden="1" x14ac:dyDescent="0.3">
      <c r="A116" s="72" t="s">
        <v>351</v>
      </c>
      <c r="B116">
        <v>1</v>
      </c>
      <c r="J116">
        <v>1</v>
      </c>
      <c r="U116" s="90">
        <v>5</v>
      </c>
      <c r="V116" t="s">
        <v>62</v>
      </c>
    </row>
    <row r="117" spans="1:22" hidden="1" x14ac:dyDescent="0.3">
      <c r="A117" s="72" t="s">
        <v>352</v>
      </c>
      <c r="B117">
        <v>1</v>
      </c>
      <c r="J117">
        <v>1</v>
      </c>
      <c r="U117" s="90">
        <v>16</v>
      </c>
      <c r="V117" t="s">
        <v>63</v>
      </c>
    </row>
    <row r="118" spans="1:22" hidden="1" x14ac:dyDescent="0.3">
      <c r="A118" s="72" t="s">
        <v>353</v>
      </c>
      <c r="B118">
        <v>1</v>
      </c>
      <c r="J118">
        <v>1</v>
      </c>
      <c r="U118" s="90">
        <v>18</v>
      </c>
      <c r="V118" t="s">
        <v>63</v>
      </c>
    </row>
    <row r="119" spans="1:22" hidden="1" x14ac:dyDescent="0.3">
      <c r="A119" s="72" t="s">
        <v>354</v>
      </c>
      <c r="C119">
        <v>1</v>
      </c>
      <c r="R119">
        <v>1</v>
      </c>
      <c r="U119" s="90">
        <v>0</v>
      </c>
      <c r="V119" t="s">
        <v>64</v>
      </c>
    </row>
    <row r="120" spans="1:22" hidden="1" x14ac:dyDescent="0.3">
      <c r="A120" s="72" t="s">
        <v>355</v>
      </c>
      <c r="B120">
        <v>1</v>
      </c>
      <c r="J120">
        <v>1</v>
      </c>
      <c r="U120" s="90">
        <v>10</v>
      </c>
      <c r="V120" t="s">
        <v>64</v>
      </c>
    </row>
    <row r="121" spans="1:22" hidden="1" x14ac:dyDescent="0.3">
      <c r="A121" s="72" t="s">
        <v>356</v>
      </c>
      <c r="C121">
        <v>1</v>
      </c>
      <c r="J121">
        <v>1</v>
      </c>
      <c r="U121" s="90">
        <v>13</v>
      </c>
      <c r="V121" t="s">
        <v>64</v>
      </c>
    </row>
    <row r="122" spans="1:22" hidden="1" x14ac:dyDescent="0.3">
      <c r="A122" s="72" t="s">
        <v>357</v>
      </c>
      <c r="G122">
        <v>1</v>
      </c>
      <c r="R122">
        <v>1</v>
      </c>
      <c r="U122" s="90">
        <v>20</v>
      </c>
      <c r="V122" t="s">
        <v>64</v>
      </c>
    </row>
    <row r="123" spans="1:22" hidden="1" x14ac:dyDescent="0.3">
      <c r="A123" s="72" t="s">
        <v>358</v>
      </c>
      <c r="F123">
        <v>1</v>
      </c>
      <c r="J123">
        <v>1</v>
      </c>
      <c r="U123" s="90">
        <v>0</v>
      </c>
      <c r="V123" t="s">
        <v>55</v>
      </c>
    </row>
    <row r="124" spans="1:22" hidden="1" x14ac:dyDescent="0.3">
      <c r="A124" s="72" t="s">
        <v>359</v>
      </c>
      <c r="G124">
        <v>1</v>
      </c>
      <c r="M124">
        <v>1</v>
      </c>
      <c r="U124" s="90">
        <v>14</v>
      </c>
      <c r="V124" t="s">
        <v>55</v>
      </c>
    </row>
    <row r="125" spans="1:22" hidden="1" x14ac:dyDescent="0.3">
      <c r="A125" s="72" t="s">
        <v>360</v>
      </c>
      <c r="G125">
        <v>1</v>
      </c>
      <c r="N125">
        <v>1</v>
      </c>
      <c r="U125" s="90">
        <v>14</v>
      </c>
      <c r="V125" t="s">
        <v>55</v>
      </c>
    </row>
    <row r="126" spans="1:22" hidden="1" x14ac:dyDescent="0.3">
      <c r="A126" s="72" t="s">
        <v>361</v>
      </c>
      <c r="D126">
        <v>1</v>
      </c>
      <c r="O126">
        <v>1</v>
      </c>
      <c r="U126" s="90">
        <v>19</v>
      </c>
      <c r="V126" t="s">
        <v>55</v>
      </c>
    </row>
    <row r="127" spans="1:22" hidden="1" x14ac:dyDescent="0.3">
      <c r="A127" s="72" t="s">
        <v>362</v>
      </c>
      <c r="B127">
        <v>1</v>
      </c>
      <c r="J127">
        <v>1</v>
      </c>
      <c r="U127" s="90">
        <v>22</v>
      </c>
      <c r="V127" t="s">
        <v>55</v>
      </c>
    </row>
    <row r="128" spans="1:22" hidden="1" x14ac:dyDescent="0.3">
      <c r="A128" s="72"/>
    </row>
  </sheetData>
  <sheetProtection algorithmName="SHA-512" hashValue="XAafhZy8wUZbN+Q4kpk2nJ1stYaG2LNJq0Ij150Kjte0NFpyutzWqpl8WbQjwBLObfeDZBfE7PYM8ETs0hdBPw==" saltValue="fh0bDlafkOtL2WRqy5JYzg==" spinCount="100000" sheet="1" objects="1" scenarios="1"/>
  <mergeCells count="39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31:B31"/>
    <mergeCell ref="A32:C34"/>
    <mergeCell ref="B35:I35"/>
    <mergeCell ref="J35:T35"/>
    <mergeCell ref="A26:B26"/>
    <mergeCell ref="A27:B27"/>
    <mergeCell ref="A28:C28"/>
    <mergeCell ref="A29:B29"/>
    <mergeCell ref="A30:B30"/>
  </mergeCells>
  <phoneticPr fontId="13" type="noConversion"/>
  <pageMargins left="0.7" right="0.7" top="0.75" bottom="0.75" header="0.511811023622047" footer="0.511811023622047"/>
  <pageSetup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V121"/>
  <sheetViews>
    <sheetView showGridLines="0" zoomScaleNormal="100" workbookViewId="0">
      <selection activeCell="P3" sqref="P3"/>
    </sheetView>
  </sheetViews>
  <sheetFormatPr defaultColWidth="8.44140625" defaultRowHeight="14.4" x14ac:dyDescent="0.3"/>
  <cols>
    <col min="1" max="11" width="10.77734375" customWidth="1"/>
  </cols>
  <sheetData>
    <row r="1" spans="1:19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93</v>
      </c>
      <c r="N1" s="123"/>
      <c r="O1" s="123"/>
      <c r="P1" s="124">
        <v>2025</v>
      </c>
      <c r="Q1" s="124"/>
      <c r="R1" s="124"/>
      <c r="S1" s="124"/>
    </row>
    <row r="2" spans="1:19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</row>
    <row r="3" spans="1:19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</row>
    <row r="4" spans="1:19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0</v>
      </c>
    </row>
    <row r="5" spans="1:19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0</v>
      </c>
    </row>
    <row r="6" spans="1:19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0</v>
      </c>
    </row>
    <row r="7" spans="1:19" x14ac:dyDescent="0.3">
      <c r="C7" s="142" t="s">
        <v>94</v>
      </c>
      <c r="D7" s="142"/>
      <c r="E7" s="142"/>
      <c r="F7" s="142"/>
      <c r="G7" s="142"/>
      <c r="H7" s="142"/>
      <c r="I7" s="142"/>
      <c r="J7" s="142"/>
      <c r="K7" s="142"/>
      <c r="L7" s="52"/>
      <c r="M7" s="1">
        <v>3</v>
      </c>
      <c r="N7" s="1">
        <f>COUNTIF($U37:$U165,3)</f>
        <v>0</v>
      </c>
    </row>
    <row r="8" spans="1:19" x14ac:dyDescent="0.3">
      <c r="C8" s="142"/>
      <c r="D8" s="142"/>
      <c r="E8" s="142"/>
      <c r="F8" s="142"/>
      <c r="G8" s="142"/>
      <c r="H8" s="142"/>
      <c r="I8" s="142"/>
      <c r="J8" s="142"/>
      <c r="K8" s="142"/>
      <c r="L8" s="52"/>
      <c r="M8" s="1">
        <v>4</v>
      </c>
      <c r="N8" s="1">
        <f>COUNTIF($U37:$U165,4)</f>
        <v>0</v>
      </c>
    </row>
    <row r="9" spans="1:19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0</v>
      </c>
    </row>
    <row r="10" spans="1:19" x14ac:dyDescent="0.3">
      <c r="A10" s="112" t="s">
        <v>15</v>
      </c>
      <c r="B10" s="112"/>
      <c r="C10" s="54">
        <f>SUM(B37:I204)</f>
        <v>0</v>
      </c>
      <c r="D10" s="5" t="s">
        <v>16</v>
      </c>
      <c r="E10" s="55">
        <f>SUM(B37:B204)</f>
        <v>0</v>
      </c>
      <c r="F10" s="15" t="s">
        <v>16</v>
      </c>
      <c r="G10" s="56">
        <f>SUM(C37:C204)</f>
        <v>0</v>
      </c>
      <c r="H10" s="16" t="s">
        <v>16</v>
      </c>
      <c r="I10" s="57">
        <f>SUM(D37:D204)</f>
        <v>0</v>
      </c>
      <c r="J10" s="17" t="s">
        <v>16</v>
      </c>
      <c r="K10" s="58">
        <f>SUM(E37:E204)</f>
        <v>0</v>
      </c>
      <c r="L10" s="52"/>
      <c r="M10" s="1">
        <v>6</v>
      </c>
      <c r="N10" s="1">
        <f>COUNTIF($U37:$U165,6)</f>
        <v>0</v>
      </c>
    </row>
    <row r="11" spans="1:19" x14ac:dyDescent="0.3">
      <c r="A11" s="112" t="s">
        <v>19</v>
      </c>
      <c r="B11" s="112"/>
      <c r="C11" s="54">
        <f>SUM(J37:J204)</f>
        <v>0</v>
      </c>
      <c r="D11" s="5" t="s">
        <v>20</v>
      </c>
      <c r="E11" s="55">
        <f>SUMIF(B37:B204,"1",$J37:$J204)</f>
        <v>0</v>
      </c>
      <c r="F11" s="15" t="s">
        <v>20</v>
      </c>
      <c r="G11" s="56">
        <f>SUMIF(C37:C204,"1",$J37:$J204)</f>
        <v>0</v>
      </c>
      <c r="H11" s="16" t="s">
        <v>20</v>
      </c>
      <c r="I11" s="57">
        <f>SUMIF(D37:D204,"1",$J37:$J204)</f>
        <v>0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0</v>
      </c>
    </row>
    <row r="12" spans="1:19" x14ac:dyDescent="0.3">
      <c r="A12" s="112" t="s">
        <v>22</v>
      </c>
      <c r="B12" s="112"/>
      <c r="C12" s="54">
        <f>SUM(K37:K204)</f>
        <v>0</v>
      </c>
      <c r="D12" s="5" t="s">
        <v>23</v>
      </c>
      <c r="E12" s="55">
        <f ca="1">SUMIF(B37:B205,"1",$K37:$K204)</f>
        <v>0</v>
      </c>
      <c r="F12" s="15" t="s">
        <v>23</v>
      </c>
      <c r="G12" s="56">
        <f>SUMIF(C37:C204,"1",$K37:$K204)</f>
        <v>0</v>
      </c>
      <c r="H12" s="16" t="s">
        <v>23</v>
      </c>
      <c r="I12" s="57">
        <f>SUMIF(D37:D204,"1",$K37:$K204)</f>
        <v>0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0</v>
      </c>
    </row>
    <row r="13" spans="1:19" x14ac:dyDescent="0.3">
      <c r="A13" s="112" t="s">
        <v>25</v>
      </c>
      <c r="B13" s="112"/>
      <c r="C13" s="54">
        <f>SUM(L37:L204)</f>
        <v>0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0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0</v>
      </c>
    </row>
    <row r="14" spans="1:19" x14ac:dyDescent="0.3">
      <c r="A14" s="112" t="s">
        <v>28</v>
      </c>
      <c r="B14" s="112"/>
      <c r="C14" s="54">
        <f>SUM(M37:M204)</f>
        <v>0</v>
      </c>
      <c r="D14" s="5" t="s">
        <v>29</v>
      </c>
      <c r="E14" s="55">
        <f>SUMIF(B37:B205,"1",$M37:$M205)</f>
        <v>0</v>
      </c>
      <c r="F14" s="15" t="s">
        <v>29</v>
      </c>
      <c r="G14" s="56">
        <f>SUMIF(C37:C204,"1",$M37:$M205)</f>
        <v>0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0</v>
      </c>
    </row>
    <row r="15" spans="1:19" x14ac:dyDescent="0.3">
      <c r="A15" s="112" t="s">
        <v>31</v>
      </c>
      <c r="B15" s="112"/>
      <c r="C15" s="54">
        <f>SUM(N37:N204)</f>
        <v>0</v>
      </c>
      <c r="D15" s="5" t="s">
        <v>32</v>
      </c>
      <c r="E15" s="55">
        <f>SUMIF(B37:B205,"1",$N37:$N205)</f>
        <v>0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0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0</v>
      </c>
    </row>
    <row r="16" spans="1:19" x14ac:dyDescent="0.3">
      <c r="A16" s="112" t="s">
        <v>34</v>
      </c>
      <c r="B16" s="112"/>
      <c r="C16" s="54">
        <f>SUM(O37:O204)</f>
        <v>0</v>
      </c>
      <c r="D16" s="5" t="s">
        <v>35</v>
      </c>
      <c r="E16" s="55">
        <f>SUMIF(B37:B205,"1",$O37:$O205)</f>
        <v>0</v>
      </c>
      <c r="F16" s="15" t="s">
        <v>35</v>
      </c>
      <c r="G16" s="56">
        <f>SUMIF(C37:C204,"1",$O37:$O205)</f>
        <v>0</v>
      </c>
      <c r="H16" s="16" t="s">
        <v>35</v>
      </c>
      <c r="I16" s="57">
        <f>SUMIF(D37:D204,"1",$O37:$O205)</f>
        <v>0</v>
      </c>
      <c r="J16" s="17" t="s">
        <v>35</v>
      </c>
      <c r="K16" s="58">
        <f>SUMIF(E37:E204,"1",$O37:$O205)</f>
        <v>0</v>
      </c>
      <c r="L16" s="52"/>
      <c r="M16" s="1">
        <v>12</v>
      </c>
      <c r="N16" s="1">
        <f>COUNTIF($U37:$U165,12)</f>
        <v>0</v>
      </c>
    </row>
    <row r="17" spans="1:14" x14ac:dyDescent="0.3">
      <c r="A17" s="112" t="s">
        <v>36</v>
      </c>
      <c r="B17" s="112"/>
      <c r="C17" s="54">
        <f>SUM(P37:P204)</f>
        <v>0</v>
      </c>
      <c r="D17" s="5" t="s">
        <v>37</v>
      </c>
      <c r="E17" s="55">
        <f>SUMIF(B37:B205,"1",$P37:$P205)</f>
        <v>0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0</v>
      </c>
    </row>
    <row r="18" spans="1:14" x14ac:dyDescent="0.3">
      <c r="A18" s="112" t="s">
        <v>38</v>
      </c>
      <c r="B18" s="112"/>
      <c r="C18" s="54">
        <f>SUM(Q37:Q204)</f>
        <v>0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0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0</v>
      </c>
    </row>
    <row r="19" spans="1:14" x14ac:dyDescent="0.3">
      <c r="A19" s="112" t="s">
        <v>40</v>
      </c>
      <c r="B19" s="112"/>
      <c r="C19" s="54">
        <f>SUM(R37:R204)</f>
        <v>0</v>
      </c>
      <c r="D19" s="5" t="s">
        <v>41</v>
      </c>
      <c r="E19" s="55">
        <f>SUMIF(B37:B205,"1",$R37:$R307)</f>
        <v>0</v>
      </c>
      <c r="F19" s="15" t="s">
        <v>41</v>
      </c>
      <c r="G19" s="56">
        <f>SUMIF(C37:C204,"1",$R37:$R307)</f>
        <v>0</v>
      </c>
      <c r="H19" s="16" t="s">
        <v>41</v>
      </c>
      <c r="I19" s="57">
        <f>SUMIF(D37:D204,"1",$R37:$R307)</f>
        <v>0</v>
      </c>
      <c r="J19" s="17" t="s">
        <v>41</v>
      </c>
      <c r="K19" s="58">
        <f>SUMIF(E37:E204,"1",$R37:$R307)</f>
        <v>0</v>
      </c>
      <c r="L19" s="52"/>
      <c r="M19" s="1">
        <v>15</v>
      </c>
      <c r="N19" s="1">
        <f>COUNTIF($U37:$U165,15)</f>
        <v>0</v>
      </c>
    </row>
    <row r="20" spans="1:14" x14ac:dyDescent="0.3">
      <c r="A20" s="112" t="s">
        <v>42</v>
      </c>
      <c r="B20" s="112"/>
      <c r="C20" s="54">
        <f>SUM(S37:S204)</f>
        <v>0</v>
      </c>
      <c r="D20" s="5" t="s">
        <v>43</v>
      </c>
      <c r="E20" s="55">
        <f>SUMIF(B37:B205,"1",$S37:$S205)</f>
        <v>0</v>
      </c>
      <c r="F20" s="15" t="s">
        <v>43</v>
      </c>
      <c r="G20" s="56">
        <f>SUMIF(C37:C204,"1",$S37:$S205)</f>
        <v>0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0</v>
      </c>
    </row>
    <row r="21" spans="1:14" x14ac:dyDescent="0.3">
      <c r="A21" s="112" t="s">
        <v>44</v>
      </c>
      <c r="B21" s="112"/>
      <c r="C21" s="54">
        <f>SUM(T37:T204)</f>
        <v>0</v>
      </c>
      <c r="D21" s="59" t="s">
        <v>45</v>
      </c>
      <c r="E21" s="60">
        <f>SUMIF(B37:B205,"1",$T37:$T205)</f>
        <v>0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0</v>
      </c>
    </row>
    <row r="22" spans="1:14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0</v>
      </c>
    </row>
    <row r="23" spans="1:14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0</v>
      </c>
      <c r="F23" s="32" t="s">
        <v>16</v>
      </c>
      <c r="G23" s="66">
        <f>SUM(G37:G204)</f>
        <v>0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0</v>
      </c>
      <c r="L23" s="52"/>
      <c r="M23" s="1">
        <v>19</v>
      </c>
      <c r="N23" s="1">
        <f>COUNTIF($U37:$U165,19)</f>
        <v>0</v>
      </c>
    </row>
    <row r="24" spans="1:14" x14ac:dyDescent="0.3">
      <c r="A24" s="133" t="s">
        <v>51</v>
      </c>
      <c r="B24" s="133"/>
      <c r="C24" s="64">
        <v>0</v>
      </c>
      <c r="D24" s="41" t="s">
        <v>20</v>
      </c>
      <c r="E24" s="65">
        <f>SUMIF(F37:F204,"1",$J37:$J204)</f>
        <v>0</v>
      </c>
      <c r="F24" s="32" t="s">
        <v>20</v>
      </c>
      <c r="G24" s="66">
        <f>SUMIF(G37:G204,"1",$J37:$J204)</f>
        <v>0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0</v>
      </c>
    </row>
    <row r="25" spans="1:14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0</v>
      </c>
      <c r="L25" s="52"/>
      <c r="M25" s="1">
        <v>21</v>
      </c>
      <c r="N25" s="1">
        <f>COUNTIF($U37:$U165,21)</f>
        <v>0</v>
      </c>
    </row>
    <row r="26" spans="1:14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0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0</v>
      </c>
    </row>
    <row r="27" spans="1:14" x14ac:dyDescent="0.3">
      <c r="A27" s="105" t="s">
        <v>111</v>
      </c>
      <c r="B27" s="105"/>
      <c r="C27" s="99">
        <v>0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0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0</v>
      </c>
      <c r="L27" s="52"/>
      <c r="M27" s="1">
        <v>23</v>
      </c>
      <c r="N27" s="1">
        <f>COUNTIF($U37:$U165,23)</f>
        <v>0</v>
      </c>
    </row>
    <row r="28" spans="1:14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0</v>
      </c>
      <c r="F28" s="32" t="s">
        <v>32</v>
      </c>
      <c r="G28" s="66">
        <f>SUMIF(G37:G204,"1",$N37:$N204)</f>
        <v>0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L28" s="52"/>
      <c r="M28" s="14" t="s">
        <v>55</v>
      </c>
      <c r="N28" s="1">
        <f t="shared" ref="N28:N34" si="0">COUNTIF($V$37:$V$165,M28)</f>
        <v>0</v>
      </c>
    </row>
    <row r="29" spans="1:14" x14ac:dyDescent="0.3">
      <c r="A29" s="106" t="s">
        <v>56</v>
      </c>
      <c r="B29" s="106"/>
      <c r="C29" s="69"/>
      <c r="D29" s="41" t="s">
        <v>35</v>
      </c>
      <c r="E29" s="65">
        <f>SUMIF(F37:F204,"1",$O37:$O204)</f>
        <v>0</v>
      </c>
      <c r="F29" s="32" t="s">
        <v>35</v>
      </c>
      <c r="G29" s="66">
        <f>SUMIF(G37:G204,"1",$O37:$O204)</f>
        <v>0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L29" s="52"/>
      <c r="M29" s="14" t="s">
        <v>57</v>
      </c>
      <c r="N29" s="1">
        <f t="shared" si="0"/>
        <v>0</v>
      </c>
    </row>
    <row r="30" spans="1:14" x14ac:dyDescent="0.3">
      <c r="A30" s="107" t="s">
        <v>58</v>
      </c>
      <c r="B30" s="107"/>
      <c r="C30" s="70"/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0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L30" s="52"/>
      <c r="M30" s="14" t="s">
        <v>59</v>
      </c>
      <c r="N30" s="1">
        <f t="shared" si="0"/>
        <v>0</v>
      </c>
    </row>
    <row r="31" spans="1:14" ht="15" customHeight="1" x14ac:dyDescent="0.3">
      <c r="A31" s="108" t="s">
        <v>60</v>
      </c>
      <c r="B31" s="108"/>
      <c r="C31" s="71"/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0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L31" s="52"/>
      <c r="M31" s="14" t="s">
        <v>61</v>
      </c>
      <c r="N31" s="1">
        <f t="shared" si="0"/>
        <v>0</v>
      </c>
    </row>
    <row r="32" spans="1:14" ht="15" customHeight="1" x14ac:dyDescent="0.3">
      <c r="A32" s="145"/>
      <c r="B32" s="145"/>
      <c r="C32" s="145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0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L32" s="52"/>
      <c r="M32" s="14" t="s">
        <v>62</v>
      </c>
      <c r="N32" s="1">
        <f t="shared" si="0"/>
        <v>0</v>
      </c>
    </row>
    <row r="33" spans="1:22" x14ac:dyDescent="0.3">
      <c r="A33" s="145"/>
      <c r="B33" s="145"/>
      <c r="C33" s="145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L33" s="52"/>
      <c r="M33" s="14" t="s">
        <v>63</v>
      </c>
      <c r="N33" s="1">
        <f t="shared" si="0"/>
        <v>0</v>
      </c>
    </row>
    <row r="34" spans="1:22" x14ac:dyDescent="0.3">
      <c r="A34" s="145"/>
      <c r="B34" s="145"/>
      <c r="C34" s="145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0</v>
      </c>
      <c r="L34" s="52"/>
      <c r="M34" s="14" t="s">
        <v>64</v>
      </c>
      <c r="N34" s="1">
        <f t="shared" si="0"/>
        <v>0</v>
      </c>
    </row>
    <row r="35" spans="1:22" ht="14.25" customHeight="1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38" t="s">
        <v>70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78" t="s">
        <v>71</v>
      </c>
      <c r="V35" s="79" t="s">
        <v>72</v>
      </c>
    </row>
    <row r="36" spans="1:22" x14ac:dyDescent="0.3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92" t="s">
        <v>76</v>
      </c>
      <c r="U36" s="86" t="s">
        <v>87</v>
      </c>
      <c r="V36" s="87" t="s">
        <v>88</v>
      </c>
    </row>
    <row r="37" spans="1:22" x14ac:dyDescent="0.3">
      <c r="A37" s="72"/>
      <c r="J37" s="96"/>
    </row>
    <row r="38" spans="1:22" x14ac:dyDescent="0.3">
      <c r="A38" s="72"/>
    </row>
    <row r="39" spans="1:22" x14ac:dyDescent="0.3">
      <c r="A39" s="72"/>
    </row>
    <row r="40" spans="1:22" s="103" customFormat="1" x14ac:dyDescent="0.3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</row>
    <row r="41" spans="1:22" x14ac:dyDescent="0.3">
      <c r="A41" s="72"/>
    </row>
    <row r="42" spans="1:22" x14ac:dyDescent="0.3">
      <c r="A42" s="72"/>
    </row>
    <row r="43" spans="1:22" x14ac:dyDescent="0.3">
      <c r="A43" s="72"/>
    </row>
    <row r="44" spans="1:22" x14ac:dyDescent="0.3">
      <c r="A44" s="72"/>
    </row>
    <row r="45" spans="1:22" x14ac:dyDescent="0.3">
      <c r="A45" s="72"/>
    </row>
    <row r="46" spans="1:22" x14ac:dyDescent="0.3">
      <c r="A46" s="72"/>
    </row>
    <row r="47" spans="1:22" x14ac:dyDescent="0.3">
      <c r="A47" s="72"/>
    </row>
    <row r="48" spans="1:22" x14ac:dyDescent="0.3">
      <c r="A48" s="72"/>
    </row>
    <row r="49" spans="1:1" x14ac:dyDescent="0.3">
      <c r="A49" s="72"/>
    </row>
    <row r="50" spans="1:1" x14ac:dyDescent="0.3">
      <c r="A50" s="72"/>
    </row>
    <row r="51" spans="1:1" x14ac:dyDescent="0.3">
      <c r="A51" s="72"/>
    </row>
    <row r="52" spans="1:1" x14ac:dyDescent="0.3">
      <c r="A52" s="72"/>
    </row>
    <row r="53" spans="1:1" x14ac:dyDescent="0.3">
      <c r="A53" s="72"/>
    </row>
    <row r="54" spans="1:1" x14ac:dyDescent="0.3">
      <c r="A54" s="72"/>
    </row>
    <row r="55" spans="1:1" x14ac:dyDescent="0.3">
      <c r="A55" s="72"/>
    </row>
    <row r="56" spans="1:1" x14ac:dyDescent="0.3">
      <c r="A56" s="72"/>
    </row>
    <row r="57" spans="1:1" x14ac:dyDescent="0.3">
      <c r="A57" s="72"/>
    </row>
    <row r="58" spans="1:1" x14ac:dyDescent="0.3">
      <c r="A58" s="72"/>
    </row>
    <row r="59" spans="1:1" x14ac:dyDescent="0.3">
      <c r="A59" s="72"/>
    </row>
    <row r="60" spans="1:1" x14ac:dyDescent="0.3">
      <c r="A60" s="72"/>
    </row>
    <row r="61" spans="1:1" x14ac:dyDescent="0.3">
      <c r="A61" s="72"/>
    </row>
    <row r="62" spans="1:1" x14ac:dyDescent="0.3">
      <c r="A62" s="72"/>
    </row>
    <row r="63" spans="1:1" x14ac:dyDescent="0.3">
      <c r="A63" s="72"/>
    </row>
    <row r="64" spans="1:1" x14ac:dyDescent="0.3">
      <c r="A64" s="72"/>
    </row>
    <row r="65" spans="1:1" x14ac:dyDescent="0.3">
      <c r="A65" s="72"/>
    </row>
    <row r="66" spans="1:1" x14ac:dyDescent="0.3">
      <c r="A66" s="72"/>
    </row>
    <row r="67" spans="1:1" x14ac:dyDescent="0.3">
      <c r="A67" s="72"/>
    </row>
    <row r="68" spans="1:1" x14ac:dyDescent="0.3">
      <c r="A68" s="72"/>
    </row>
    <row r="69" spans="1:1" x14ac:dyDescent="0.3">
      <c r="A69" s="72"/>
    </row>
    <row r="70" spans="1:1" x14ac:dyDescent="0.3">
      <c r="A70" s="72"/>
    </row>
    <row r="71" spans="1:1" x14ac:dyDescent="0.3">
      <c r="A71" s="72"/>
    </row>
    <row r="72" spans="1:1" x14ac:dyDescent="0.3">
      <c r="A72" s="72"/>
    </row>
    <row r="73" spans="1:1" x14ac:dyDescent="0.3">
      <c r="A73" s="72"/>
    </row>
    <row r="74" spans="1:1" x14ac:dyDescent="0.3">
      <c r="A74" s="72"/>
    </row>
    <row r="75" spans="1:1" x14ac:dyDescent="0.3">
      <c r="A75" s="72"/>
    </row>
    <row r="76" spans="1:1" x14ac:dyDescent="0.3">
      <c r="A76" s="72"/>
    </row>
    <row r="77" spans="1:1" x14ac:dyDescent="0.3">
      <c r="A77" s="72"/>
    </row>
    <row r="78" spans="1:1" x14ac:dyDescent="0.3">
      <c r="A78" s="72"/>
    </row>
    <row r="79" spans="1:1" x14ac:dyDescent="0.3">
      <c r="A79" s="72"/>
    </row>
    <row r="80" spans="1:1" x14ac:dyDescent="0.3">
      <c r="A80" s="72"/>
    </row>
    <row r="81" spans="1:1" x14ac:dyDescent="0.3">
      <c r="A81" s="72"/>
    </row>
    <row r="82" spans="1:1" x14ac:dyDescent="0.3">
      <c r="A82" s="72"/>
    </row>
    <row r="83" spans="1:1" x14ac:dyDescent="0.3">
      <c r="A83" s="72"/>
    </row>
    <row r="84" spans="1:1" x14ac:dyDescent="0.3">
      <c r="A84" s="72"/>
    </row>
    <row r="85" spans="1:1" x14ac:dyDescent="0.3">
      <c r="A85" s="72"/>
    </row>
    <row r="86" spans="1:1" x14ac:dyDescent="0.3">
      <c r="A86" s="72"/>
    </row>
    <row r="87" spans="1:1" x14ac:dyDescent="0.3">
      <c r="A87" s="72"/>
    </row>
    <row r="88" spans="1:1" x14ac:dyDescent="0.3">
      <c r="A88" s="72"/>
    </row>
    <row r="89" spans="1:1" x14ac:dyDescent="0.3">
      <c r="A89" s="72"/>
    </row>
    <row r="90" spans="1:1" x14ac:dyDescent="0.3">
      <c r="A90" s="72"/>
    </row>
    <row r="91" spans="1:1" x14ac:dyDescent="0.3">
      <c r="A91" s="72"/>
    </row>
    <row r="92" spans="1:1" x14ac:dyDescent="0.3">
      <c r="A92" s="72"/>
    </row>
    <row r="93" spans="1:1" x14ac:dyDescent="0.3">
      <c r="A93" s="72"/>
    </row>
    <row r="94" spans="1:1" x14ac:dyDescent="0.3">
      <c r="A94" s="72"/>
    </row>
    <row r="95" spans="1:1" x14ac:dyDescent="0.3">
      <c r="A95" s="72"/>
    </row>
    <row r="96" spans="1:1" x14ac:dyDescent="0.3">
      <c r="A96" s="72"/>
    </row>
    <row r="97" spans="1:1" x14ac:dyDescent="0.3">
      <c r="A97" s="72"/>
    </row>
    <row r="98" spans="1:1" x14ac:dyDescent="0.3">
      <c r="A98" s="72"/>
    </row>
    <row r="99" spans="1:1" x14ac:dyDescent="0.3">
      <c r="A99" s="72"/>
    </row>
    <row r="100" spans="1:1" x14ac:dyDescent="0.3">
      <c r="A100" s="72"/>
    </row>
    <row r="101" spans="1:1" x14ac:dyDescent="0.3">
      <c r="A101" s="72"/>
    </row>
    <row r="102" spans="1:1" x14ac:dyDescent="0.3">
      <c r="A102" s="72"/>
    </row>
    <row r="103" spans="1:1" x14ac:dyDescent="0.3">
      <c r="A103" s="72"/>
    </row>
    <row r="104" spans="1:1" x14ac:dyDescent="0.3">
      <c r="A104" s="72"/>
    </row>
    <row r="105" spans="1:1" x14ac:dyDescent="0.3">
      <c r="A105" s="72"/>
    </row>
    <row r="106" spans="1:1" x14ac:dyDescent="0.3">
      <c r="A106" s="72"/>
    </row>
    <row r="107" spans="1:1" x14ac:dyDescent="0.3">
      <c r="A107" s="72"/>
    </row>
    <row r="108" spans="1:1" x14ac:dyDescent="0.3">
      <c r="A108" s="72"/>
    </row>
    <row r="109" spans="1:1" x14ac:dyDescent="0.3">
      <c r="A109" s="72"/>
    </row>
    <row r="110" spans="1:1" x14ac:dyDescent="0.3">
      <c r="A110" s="72"/>
    </row>
    <row r="111" spans="1:1" x14ac:dyDescent="0.3">
      <c r="A111" s="72"/>
    </row>
    <row r="112" spans="1:1" x14ac:dyDescent="0.3">
      <c r="A112" s="72"/>
    </row>
    <row r="113" spans="1:1" x14ac:dyDescent="0.3">
      <c r="A113" s="72"/>
    </row>
    <row r="114" spans="1:1" x14ac:dyDescent="0.3">
      <c r="A114" s="72"/>
    </row>
    <row r="115" spans="1:1" x14ac:dyDescent="0.3">
      <c r="A115" s="72"/>
    </row>
    <row r="116" spans="1:1" x14ac:dyDescent="0.3">
      <c r="A116" s="72"/>
    </row>
    <row r="117" spans="1:1" x14ac:dyDescent="0.3">
      <c r="A117" s="72"/>
    </row>
    <row r="118" spans="1:1" x14ac:dyDescent="0.3">
      <c r="A118" s="72"/>
    </row>
    <row r="119" spans="1:1" x14ac:dyDescent="0.3">
      <c r="A119" s="72"/>
    </row>
    <row r="120" spans="1:1" x14ac:dyDescent="0.3">
      <c r="A120" s="72"/>
    </row>
    <row r="121" spans="1:1" x14ac:dyDescent="0.3">
      <c r="A121" s="72"/>
    </row>
  </sheetData>
  <sheetProtection algorithmName="SHA-512" hashValue="MBzKz7hcJCFvUAIWVj53FLXkLj3zbzCB/v3fAqr80MylrGIYEbVEorU7QCyoC0m196qsBsMoIhMm0U4EhG45DQ==" saltValue="r7U1OLxX0SKzK7dy+I+xaw==" spinCount="100000" sheet="1" objects="1" scenarios="1"/>
  <mergeCells count="39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31:B31"/>
    <mergeCell ref="A32:C34"/>
    <mergeCell ref="B35:I35"/>
    <mergeCell ref="J35:T35"/>
    <mergeCell ref="A26:B26"/>
    <mergeCell ref="A27:B27"/>
    <mergeCell ref="A28:C28"/>
    <mergeCell ref="A29:B29"/>
    <mergeCell ref="A30:B30"/>
  </mergeCells>
  <pageMargins left="0.7" right="0.7" top="0.75" bottom="0.75" header="0.511811023622047" footer="0.511811023622047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V125"/>
  <sheetViews>
    <sheetView showGridLines="0" tabSelected="1" zoomScaleNormal="100" workbookViewId="0">
      <selection activeCell="P3" sqref="P3"/>
    </sheetView>
  </sheetViews>
  <sheetFormatPr defaultColWidth="8.44140625" defaultRowHeight="14.4" x14ac:dyDescent="0.3"/>
  <cols>
    <col min="1" max="11" width="10.77734375" customWidth="1"/>
  </cols>
  <sheetData>
    <row r="1" spans="1:19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95</v>
      </c>
      <c r="N1" s="123"/>
      <c r="O1" s="123"/>
      <c r="P1" s="124">
        <v>2025</v>
      </c>
      <c r="Q1" s="124"/>
      <c r="R1" s="124"/>
      <c r="S1" s="124"/>
    </row>
    <row r="2" spans="1:19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</row>
    <row r="3" spans="1:19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</row>
    <row r="4" spans="1:19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0</v>
      </c>
    </row>
    <row r="5" spans="1:19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0</v>
      </c>
    </row>
    <row r="6" spans="1:19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0</v>
      </c>
    </row>
    <row r="7" spans="1:19" x14ac:dyDescent="0.3">
      <c r="C7" s="142" t="s">
        <v>8</v>
      </c>
      <c r="D7" s="142"/>
      <c r="E7" s="142"/>
      <c r="F7" s="142"/>
      <c r="G7" s="142"/>
      <c r="H7" s="142"/>
      <c r="I7" s="142"/>
      <c r="J7" s="142"/>
      <c r="K7" s="142"/>
      <c r="L7" s="52"/>
      <c r="M7" s="1">
        <v>3</v>
      </c>
      <c r="N7" s="1">
        <f>COUNTIF($U37:$U165,3)</f>
        <v>0</v>
      </c>
    </row>
    <row r="8" spans="1:19" x14ac:dyDescent="0.3">
      <c r="C8" s="142"/>
      <c r="D8" s="142"/>
      <c r="E8" s="142"/>
      <c r="F8" s="142"/>
      <c r="G8" s="142"/>
      <c r="H8" s="142"/>
      <c r="I8" s="142"/>
      <c r="J8" s="142"/>
      <c r="K8" s="142"/>
      <c r="L8" s="52"/>
      <c r="M8" s="1">
        <v>4</v>
      </c>
      <c r="N8" s="1">
        <f>COUNTIF($U37:$U165,4)</f>
        <v>0</v>
      </c>
    </row>
    <row r="9" spans="1:19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0</v>
      </c>
    </row>
    <row r="10" spans="1:19" x14ac:dyDescent="0.3">
      <c r="A10" s="112" t="s">
        <v>15</v>
      </c>
      <c r="B10" s="112"/>
      <c r="C10" s="54">
        <f>SUM(B37:I204)</f>
        <v>0</v>
      </c>
      <c r="D10" s="5" t="s">
        <v>16</v>
      </c>
      <c r="E10" s="55">
        <f>SUM(B37:B204)</f>
        <v>0</v>
      </c>
      <c r="F10" s="15" t="s">
        <v>16</v>
      </c>
      <c r="G10" s="56">
        <f>SUM(C37:C204)</f>
        <v>0</v>
      </c>
      <c r="H10" s="16" t="s">
        <v>16</v>
      </c>
      <c r="I10" s="57">
        <f>SUM(D37:D204)</f>
        <v>0</v>
      </c>
      <c r="J10" s="17" t="s">
        <v>16</v>
      </c>
      <c r="K10" s="58">
        <f>SUM(E37:E204)</f>
        <v>0</v>
      </c>
      <c r="L10" s="52"/>
      <c r="M10" s="1">
        <v>6</v>
      </c>
      <c r="N10" s="1">
        <f>COUNTIF($U37:$U165,6)</f>
        <v>0</v>
      </c>
    </row>
    <row r="11" spans="1:19" x14ac:dyDescent="0.3">
      <c r="A11" s="112" t="s">
        <v>19</v>
      </c>
      <c r="B11" s="112"/>
      <c r="C11" s="54">
        <f>SUM(J37:J204)</f>
        <v>0</v>
      </c>
      <c r="D11" s="5" t="s">
        <v>20</v>
      </c>
      <c r="E11" s="55">
        <f>SUMIF(B37:B204,"1",$J37:$J204)</f>
        <v>0</v>
      </c>
      <c r="F11" s="15" t="s">
        <v>20</v>
      </c>
      <c r="G11" s="56">
        <f>SUMIF(C37:C204,"1",$J37:$J204)</f>
        <v>0</v>
      </c>
      <c r="H11" s="16" t="s">
        <v>20</v>
      </c>
      <c r="I11" s="57">
        <f>SUMIF(D37:D204,"1",$J37:$J204)</f>
        <v>0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0</v>
      </c>
    </row>
    <row r="12" spans="1:19" x14ac:dyDescent="0.3">
      <c r="A12" s="112" t="s">
        <v>22</v>
      </c>
      <c r="B12" s="112"/>
      <c r="C12" s="54">
        <f>SUM(K37:K204)</f>
        <v>0</v>
      </c>
      <c r="D12" s="5" t="s">
        <v>23</v>
      </c>
      <c r="E12" s="55">
        <f ca="1">SUMIF(B37:B205,"1",$K37:$K204)</f>
        <v>0</v>
      </c>
      <c r="F12" s="15" t="s">
        <v>23</v>
      </c>
      <c r="G12" s="56">
        <f>SUMIF(C37:C204,"1",$K37:$K204)</f>
        <v>0</v>
      </c>
      <c r="H12" s="16" t="s">
        <v>23</v>
      </c>
      <c r="I12" s="57">
        <f>SUMIF(D37:D204,"1",$K37:$K204)</f>
        <v>0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0</v>
      </c>
    </row>
    <row r="13" spans="1:19" x14ac:dyDescent="0.3">
      <c r="A13" s="112" t="s">
        <v>25</v>
      </c>
      <c r="B13" s="112"/>
      <c r="C13" s="54">
        <f>SUM(L37:L204)</f>
        <v>0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0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0</v>
      </c>
    </row>
    <row r="14" spans="1:19" x14ac:dyDescent="0.3">
      <c r="A14" s="112" t="s">
        <v>28</v>
      </c>
      <c r="B14" s="112"/>
      <c r="C14" s="54">
        <f>SUM(M37:M204)</f>
        <v>0</v>
      </c>
      <c r="D14" s="5" t="s">
        <v>29</v>
      </c>
      <c r="E14" s="55">
        <f>SUMIF(B37:B205,"1",$M37:$M205)</f>
        <v>0</v>
      </c>
      <c r="F14" s="15" t="s">
        <v>29</v>
      </c>
      <c r="G14" s="56">
        <f>SUMIF(C37:C204,"1",$M37:$M205)</f>
        <v>0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0</v>
      </c>
    </row>
    <row r="15" spans="1:19" x14ac:dyDescent="0.3">
      <c r="A15" s="112" t="s">
        <v>31</v>
      </c>
      <c r="B15" s="112"/>
      <c r="C15" s="54">
        <f>SUM(N37:N204)</f>
        <v>0</v>
      </c>
      <c r="D15" s="5" t="s">
        <v>32</v>
      </c>
      <c r="E15" s="55">
        <f>SUMIF(B37:B205,"1",$N37:$N205)</f>
        <v>0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0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0</v>
      </c>
    </row>
    <row r="16" spans="1:19" x14ac:dyDescent="0.3">
      <c r="A16" s="112" t="s">
        <v>34</v>
      </c>
      <c r="B16" s="112"/>
      <c r="C16" s="54">
        <f>SUM(O37:O204)</f>
        <v>0</v>
      </c>
      <c r="D16" s="5" t="s">
        <v>35</v>
      </c>
      <c r="E16" s="55">
        <f>SUMIF(B37:B205,"1",$O37:$O205)</f>
        <v>0</v>
      </c>
      <c r="F16" s="15" t="s">
        <v>35</v>
      </c>
      <c r="G16" s="56">
        <f>SUMIF(C37:C204,"1",$O37:$O205)</f>
        <v>0</v>
      </c>
      <c r="H16" s="16" t="s">
        <v>35</v>
      </c>
      <c r="I16" s="57">
        <f>SUMIF(D37:D204,"1",$O37:$O205)</f>
        <v>0</v>
      </c>
      <c r="J16" s="17" t="s">
        <v>35</v>
      </c>
      <c r="K16" s="58">
        <f>SUMIF(E37:E204,"1",$O37:$O205)</f>
        <v>0</v>
      </c>
      <c r="L16" s="52"/>
      <c r="M16" s="1">
        <v>12</v>
      </c>
      <c r="N16" s="1">
        <f>COUNTIF($U37:$U165,12)</f>
        <v>0</v>
      </c>
    </row>
    <row r="17" spans="1:14" x14ac:dyDescent="0.3">
      <c r="A17" s="112" t="s">
        <v>36</v>
      </c>
      <c r="B17" s="112"/>
      <c r="C17" s="54">
        <f>SUM(P37:P204)</f>
        <v>0</v>
      </c>
      <c r="D17" s="5" t="s">
        <v>37</v>
      </c>
      <c r="E17" s="55">
        <f>SUMIF(B37:B205,"1",$P37:$P205)</f>
        <v>0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0</v>
      </c>
    </row>
    <row r="18" spans="1:14" x14ac:dyDescent="0.3">
      <c r="A18" s="112" t="s">
        <v>38</v>
      </c>
      <c r="B18" s="112"/>
      <c r="C18" s="54">
        <f>SUM(Q37:Q204)</f>
        <v>0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0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0</v>
      </c>
    </row>
    <row r="19" spans="1:14" x14ac:dyDescent="0.3">
      <c r="A19" s="112" t="s">
        <v>40</v>
      </c>
      <c r="B19" s="112"/>
      <c r="C19" s="54">
        <f>SUM(R37:R204)</f>
        <v>0</v>
      </c>
      <c r="D19" s="5" t="s">
        <v>41</v>
      </c>
      <c r="E19" s="55">
        <f>SUMIF(B37:B205,"1",$R37:$R307)</f>
        <v>0</v>
      </c>
      <c r="F19" s="15" t="s">
        <v>41</v>
      </c>
      <c r="G19" s="56">
        <f>SUMIF(C37:C204,"1",$R37:$R307)</f>
        <v>0</v>
      </c>
      <c r="H19" s="16" t="s">
        <v>41</v>
      </c>
      <c r="I19" s="57">
        <f>SUMIF(D37:D204,"1",$R37:$R307)</f>
        <v>0</v>
      </c>
      <c r="J19" s="17" t="s">
        <v>41</v>
      </c>
      <c r="K19" s="58">
        <f>SUMIF(E37:E204,"1",$R37:$R307)</f>
        <v>0</v>
      </c>
      <c r="L19" s="52"/>
      <c r="M19" s="1">
        <v>15</v>
      </c>
      <c r="N19" s="1">
        <f>COUNTIF($U37:$U165,15)</f>
        <v>0</v>
      </c>
    </row>
    <row r="20" spans="1:14" x14ac:dyDescent="0.3">
      <c r="A20" s="112" t="s">
        <v>42</v>
      </c>
      <c r="B20" s="112"/>
      <c r="C20" s="54">
        <f>SUM(S37:S204)</f>
        <v>0</v>
      </c>
      <c r="D20" s="5" t="s">
        <v>43</v>
      </c>
      <c r="E20" s="55">
        <f>SUMIF(B37:B205,"1",$S37:$S205)</f>
        <v>0</v>
      </c>
      <c r="F20" s="15" t="s">
        <v>43</v>
      </c>
      <c r="G20" s="56">
        <f>SUMIF(C37:C204,"1",$S37:$S205)</f>
        <v>0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0</v>
      </c>
    </row>
    <row r="21" spans="1:14" x14ac:dyDescent="0.3">
      <c r="A21" s="112" t="s">
        <v>44</v>
      </c>
      <c r="B21" s="112"/>
      <c r="C21" s="54">
        <f>SUM(T37:T204)</f>
        <v>0</v>
      </c>
      <c r="D21" s="59" t="s">
        <v>45</v>
      </c>
      <c r="E21" s="60">
        <f>SUMIF(B37:B205,"1",$T37:$T205)</f>
        <v>0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0</v>
      </c>
    </row>
    <row r="22" spans="1:14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0</v>
      </c>
    </row>
    <row r="23" spans="1:14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0</v>
      </c>
      <c r="F23" s="32" t="s">
        <v>16</v>
      </c>
      <c r="G23" s="66">
        <f>SUM(G37:G204)</f>
        <v>0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0</v>
      </c>
      <c r="L23" s="52"/>
      <c r="M23" s="1">
        <v>19</v>
      </c>
      <c r="N23" s="1">
        <f>COUNTIF($U37:$U165,19)</f>
        <v>0</v>
      </c>
    </row>
    <row r="24" spans="1:14" x14ac:dyDescent="0.3">
      <c r="A24" s="133" t="s">
        <v>51</v>
      </c>
      <c r="B24" s="133"/>
      <c r="C24" s="64">
        <v>0</v>
      </c>
      <c r="D24" s="41" t="s">
        <v>20</v>
      </c>
      <c r="E24" s="65">
        <f>SUMIF(F37:F204,"1",$J37:$J204)</f>
        <v>0</v>
      </c>
      <c r="F24" s="32" t="s">
        <v>20</v>
      </c>
      <c r="G24" s="66">
        <f>SUMIF(G37:G204,"1",$J37:$J204)</f>
        <v>0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0</v>
      </c>
    </row>
    <row r="25" spans="1:14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0</v>
      </c>
      <c r="L25" s="52"/>
      <c r="M25" s="1">
        <v>21</v>
      </c>
      <c r="N25" s="1">
        <f>COUNTIF($U37:$U165,21)</f>
        <v>0</v>
      </c>
    </row>
    <row r="26" spans="1:14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0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0</v>
      </c>
    </row>
    <row r="27" spans="1:14" x14ac:dyDescent="0.3">
      <c r="A27" s="105" t="s">
        <v>111</v>
      </c>
      <c r="B27" s="105"/>
      <c r="C27" s="99">
        <v>0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0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0</v>
      </c>
      <c r="L27" s="52"/>
      <c r="M27" s="1">
        <v>23</v>
      </c>
      <c r="N27" s="1">
        <f>COUNTIF($U37:$U165,23)</f>
        <v>0</v>
      </c>
    </row>
    <row r="28" spans="1:14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0</v>
      </c>
      <c r="F28" s="32" t="s">
        <v>32</v>
      </c>
      <c r="G28" s="66">
        <f>SUMIF(G37:G204,"1",$N37:$N204)</f>
        <v>0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M28" s="14" t="s">
        <v>55</v>
      </c>
      <c r="N28" s="1">
        <f t="shared" ref="N28:N33" si="0">COUNTIF($V$37:$V$165,M29)</f>
        <v>0</v>
      </c>
    </row>
    <row r="29" spans="1:14" x14ac:dyDescent="0.3">
      <c r="A29" s="106" t="s">
        <v>56</v>
      </c>
      <c r="B29" s="106"/>
      <c r="C29" s="69"/>
      <c r="D29" s="41" t="s">
        <v>35</v>
      </c>
      <c r="E29" s="65">
        <f>SUMIF(F37:F204,"1",$O37:$O204)</f>
        <v>0</v>
      </c>
      <c r="F29" s="32" t="s">
        <v>35</v>
      </c>
      <c r="G29" s="66">
        <f>SUMIF(G37:G204,"1",$O37:$O204)</f>
        <v>0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M29" s="14" t="s">
        <v>57</v>
      </c>
      <c r="N29" s="1">
        <f t="shared" si="0"/>
        <v>0</v>
      </c>
    </row>
    <row r="30" spans="1:14" x14ac:dyDescent="0.3">
      <c r="A30" s="107" t="s">
        <v>58</v>
      </c>
      <c r="B30" s="107"/>
      <c r="C30" s="70"/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0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M30" s="14" t="s">
        <v>59</v>
      </c>
      <c r="N30" s="1">
        <f t="shared" si="0"/>
        <v>0</v>
      </c>
    </row>
    <row r="31" spans="1:14" x14ac:dyDescent="0.3">
      <c r="A31" s="108" t="s">
        <v>60</v>
      </c>
      <c r="B31" s="108"/>
      <c r="C31" s="71"/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0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M31" s="14" t="s">
        <v>61</v>
      </c>
      <c r="N31" s="1">
        <f t="shared" si="0"/>
        <v>0</v>
      </c>
    </row>
    <row r="32" spans="1:14" ht="15" customHeight="1" x14ac:dyDescent="0.3">
      <c r="A32" s="145"/>
      <c r="B32" s="145"/>
      <c r="C32" s="145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0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M32" s="14" t="s">
        <v>62</v>
      </c>
      <c r="N32" s="1">
        <f t="shared" si="0"/>
        <v>0</v>
      </c>
    </row>
    <row r="33" spans="1:22" x14ac:dyDescent="0.3">
      <c r="A33" s="145"/>
      <c r="B33" s="145"/>
      <c r="C33" s="145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M33" s="14" t="s">
        <v>63</v>
      </c>
      <c r="N33" s="1">
        <f t="shared" si="0"/>
        <v>0</v>
      </c>
    </row>
    <row r="34" spans="1:22" x14ac:dyDescent="0.3">
      <c r="A34" s="145"/>
      <c r="B34" s="145"/>
      <c r="C34" s="145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0</v>
      </c>
      <c r="L34" s="52"/>
      <c r="M34" s="14" t="s">
        <v>64</v>
      </c>
      <c r="N34" s="1">
        <f>COUNTIF($V$37:$V$165,M28)</f>
        <v>0</v>
      </c>
    </row>
    <row r="35" spans="1:22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38" t="s">
        <v>70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78" t="s">
        <v>71</v>
      </c>
      <c r="V35" s="79" t="s">
        <v>72</v>
      </c>
    </row>
    <row r="36" spans="1:22" x14ac:dyDescent="0.3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92" t="s">
        <v>76</v>
      </c>
      <c r="U36" s="86" t="s">
        <v>87</v>
      </c>
      <c r="V36" s="87" t="s">
        <v>88</v>
      </c>
    </row>
    <row r="37" spans="1:22" x14ac:dyDescent="0.3">
      <c r="A37" s="72"/>
    </row>
    <row r="38" spans="1:22" x14ac:dyDescent="0.3">
      <c r="A38" s="72"/>
    </row>
    <row r="39" spans="1:22" x14ac:dyDescent="0.3">
      <c r="A39" s="72"/>
    </row>
    <row r="40" spans="1:22" x14ac:dyDescent="0.3">
      <c r="A40" s="72"/>
    </row>
    <row r="41" spans="1:22" x14ac:dyDescent="0.3">
      <c r="A41" s="72"/>
    </row>
    <row r="42" spans="1:22" x14ac:dyDescent="0.3">
      <c r="A42" s="72"/>
    </row>
    <row r="43" spans="1:22" x14ac:dyDescent="0.3">
      <c r="A43" s="72"/>
    </row>
    <row r="44" spans="1:22" x14ac:dyDescent="0.3">
      <c r="A44" s="72"/>
    </row>
    <row r="45" spans="1:22" x14ac:dyDescent="0.3">
      <c r="A45" s="72"/>
    </row>
    <row r="46" spans="1:22" x14ac:dyDescent="0.3">
      <c r="A46" s="72"/>
    </row>
    <row r="47" spans="1:22" x14ac:dyDescent="0.3">
      <c r="A47" s="72"/>
    </row>
    <row r="48" spans="1:22" x14ac:dyDescent="0.3">
      <c r="A48" s="72"/>
    </row>
    <row r="49" spans="1:1" x14ac:dyDescent="0.3">
      <c r="A49" s="72"/>
    </row>
    <row r="50" spans="1:1" x14ac:dyDescent="0.3">
      <c r="A50" s="72"/>
    </row>
    <row r="51" spans="1:1" x14ac:dyDescent="0.3">
      <c r="A51" s="72"/>
    </row>
    <row r="52" spans="1:1" x14ac:dyDescent="0.3">
      <c r="A52" s="72"/>
    </row>
    <row r="53" spans="1:1" x14ac:dyDescent="0.3">
      <c r="A53" s="72"/>
    </row>
    <row r="54" spans="1:1" x14ac:dyDescent="0.3">
      <c r="A54" s="72"/>
    </row>
    <row r="55" spans="1:1" x14ac:dyDescent="0.3">
      <c r="A55" s="72"/>
    </row>
    <row r="56" spans="1:1" x14ac:dyDescent="0.3">
      <c r="A56" s="72"/>
    </row>
    <row r="57" spans="1:1" x14ac:dyDescent="0.3">
      <c r="A57" s="72"/>
    </row>
    <row r="58" spans="1:1" x14ac:dyDescent="0.3">
      <c r="A58" s="72"/>
    </row>
    <row r="59" spans="1:1" x14ac:dyDescent="0.3">
      <c r="A59" s="72"/>
    </row>
    <row r="60" spans="1:1" x14ac:dyDescent="0.3">
      <c r="A60" s="72"/>
    </row>
    <row r="61" spans="1:1" x14ac:dyDescent="0.3">
      <c r="A61" s="72"/>
    </row>
    <row r="62" spans="1:1" x14ac:dyDescent="0.3">
      <c r="A62" s="72"/>
    </row>
    <row r="63" spans="1:1" x14ac:dyDescent="0.3">
      <c r="A63" s="72"/>
    </row>
    <row r="64" spans="1:1" x14ac:dyDescent="0.3">
      <c r="A64" s="72"/>
    </row>
    <row r="65" spans="1:1" x14ac:dyDescent="0.3">
      <c r="A65" s="72"/>
    </row>
    <row r="66" spans="1:1" x14ac:dyDescent="0.3">
      <c r="A66" s="72"/>
    </row>
    <row r="67" spans="1:1" x14ac:dyDescent="0.3">
      <c r="A67" s="72"/>
    </row>
    <row r="68" spans="1:1" x14ac:dyDescent="0.3">
      <c r="A68" s="72"/>
    </row>
    <row r="69" spans="1:1" x14ac:dyDescent="0.3">
      <c r="A69" s="72"/>
    </row>
    <row r="70" spans="1:1" x14ac:dyDescent="0.3">
      <c r="A70" s="72"/>
    </row>
    <row r="71" spans="1:1" x14ac:dyDescent="0.3">
      <c r="A71" s="72"/>
    </row>
    <row r="72" spans="1:1" x14ac:dyDescent="0.3">
      <c r="A72" s="72"/>
    </row>
    <row r="73" spans="1:1" x14ac:dyDescent="0.3">
      <c r="A73" s="72"/>
    </row>
    <row r="74" spans="1:1" x14ac:dyDescent="0.3">
      <c r="A74" s="72"/>
    </row>
    <row r="75" spans="1:1" x14ac:dyDescent="0.3">
      <c r="A75" s="72"/>
    </row>
    <row r="76" spans="1:1" x14ac:dyDescent="0.3">
      <c r="A76" s="72"/>
    </row>
    <row r="77" spans="1:1" x14ac:dyDescent="0.3">
      <c r="A77" s="72"/>
    </row>
    <row r="78" spans="1:1" x14ac:dyDescent="0.3">
      <c r="A78" s="72"/>
    </row>
    <row r="79" spans="1:1" x14ac:dyDescent="0.3">
      <c r="A79" s="72"/>
    </row>
    <row r="80" spans="1:1" x14ac:dyDescent="0.3">
      <c r="A80" s="72"/>
    </row>
    <row r="81" spans="1:1" x14ac:dyDescent="0.3">
      <c r="A81" s="72"/>
    </row>
    <row r="82" spans="1:1" x14ac:dyDescent="0.3">
      <c r="A82" s="72"/>
    </row>
    <row r="83" spans="1:1" x14ac:dyDescent="0.3">
      <c r="A83" s="72"/>
    </row>
    <row r="84" spans="1:1" x14ac:dyDescent="0.3">
      <c r="A84" s="72"/>
    </row>
    <row r="85" spans="1:1" x14ac:dyDescent="0.3">
      <c r="A85" s="72"/>
    </row>
    <row r="86" spans="1:1" x14ac:dyDescent="0.3">
      <c r="A86" s="72"/>
    </row>
    <row r="87" spans="1:1" x14ac:dyDescent="0.3">
      <c r="A87" s="72"/>
    </row>
    <row r="88" spans="1:1" x14ac:dyDescent="0.3">
      <c r="A88" s="72"/>
    </row>
    <row r="89" spans="1:1" x14ac:dyDescent="0.3">
      <c r="A89" s="72"/>
    </row>
    <row r="90" spans="1:1" x14ac:dyDescent="0.3">
      <c r="A90" s="72"/>
    </row>
    <row r="91" spans="1:1" x14ac:dyDescent="0.3">
      <c r="A91" s="72"/>
    </row>
    <row r="92" spans="1:1" x14ac:dyDescent="0.3">
      <c r="A92" s="72"/>
    </row>
    <row r="93" spans="1:1" x14ac:dyDescent="0.3">
      <c r="A93" s="72"/>
    </row>
    <row r="94" spans="1:1" x14ac:dyDescent="0.3">
      <c r="A94" s="72"/>
    </row>
    <row r="95" spans="1:1" x14ac:dyDescent="0.3">
      <c r="A95" s="72"/>
    </row>
    <row r="96" spans="1:1" x14ac:dyDescent="0.3">
      <c r="A96" s="72"/>
    </row>
    <row r="97" spans="1:1" x14ac:dyDescent="0.3">
      <c r="A97" s="72"/>
    </row>
    <row r="98" spans="1:1" x14ac:dyDescent="0.3">
      <c r="A98" s="72"/>
    </row>
    <row r="99" spans="1:1" x14ac:dyDescent="0.3">
      <c r="A99" s="72"/>
    </row>
    <row r="100" spans="1:1" x14ac:dyDescent="0.3">
      <c r="A100" s="72"/>
    </row>
    <row r="101" spans="1:1" x14ac:dyDescent="0.3">
      <c r="A101" s="72"/>
    </row>
    <row r="102" spans="1:1" x14ac:dyDescent="0.3">
      <c r="A102" s="72"/>
    </row>
    <row r="103" spans="1:1" x14ac:dyDescent="0.3">
      <c r="A103" s="72"/>
    </row>
    <row r="104" spans="1:1" x14ac:dyDescent="0.3">
      <c r="A104" s="72"/>
    </row>
    <row r="105" spans="1:1" x14ac:dyDescent="0.3">
      <c r="A105" s="72"/>
    </row>
    <row r="106" spans="1:1" x14ac:dyDescent="0.3">
      <c r="A106" s="72"/>
    </row>
    <row r="107" spans="1:1" x14ac:dyDescent="0.3">
      <c r="A107" s="72"/>
    </row>
    <row r="108" spans="1:1" x14ac:dyDescent="0.3">
      <c r="A108" s="72"/>
    </row>
    <row r="109" spans="1:1" x14ac:dyDescent="0.3">
      <c r="A109" s="72"/>
    </row>
    <row r="110" spans="1:1" x14ac:dyDescent="0.3">
      <c r="A110" s="72"/>
    </row>
    <row r="111" spans="1:1" x14ac:dyDescent="0.3">
      <c r="A111" s="72"/>
    </row>
    <row r="112" spans="1:1" x14ac:dyDescent="0.3">
      <c r="A112" s="72"/>
    </row>
    <row r="113" spans="1:1" x14ac:dyDescent="0.3">
      <c r="A113" s="72"/>
    </row>
    <row r="114" spans="1:1" x14ac:dyDescent="0.3">
      <c r="A114" s="72"/>
    </row>
    <row r="115" spans="1:1" x14ac:dyDescent="0.3">
      <c r="A115" s="72"/>
    </row>
    <row r="116" spans="1:1" x14ac:dyDescent="0.3">
      <c r="A116" s="72"/>
    </row>
    <row r="117" spans="1:1" x14ac:dyDescent="0.3">
      <c r="A117" s="72"/>
    </row>
    <row r="118" spans="1:1" x14ac:dyDescent="0.3">
      <c r="A118" s="72"/>
    </row>
    <row r="119" spans="1:1" x14ac:dyDescent="0.3">
      <c r="A119" s="72"/>
    </row>
    <row r="120" spans="1:1" x14ac:dyDescent="0.3">
      <c r="A120" s="72"/>
    </row>
    <row r="121" spans="1:1" x14ac:dyDescent="0.3">
      <c r="A121" s="72"/>
    </row>
    <row r="122" spans="1:1" x14ac:dyDescent="0.3">
      <c r="A122" s="72"/>
    </row>
    <row r="123" spans="1:1" x14ac:dyDescent="0.3">
      <c r="A123" s="72"/>
    </row>
    <row r="124" spans="1:1" x14ac:dyDescent="0.3">
      <c r="A124" s="72"/>
    </row>
    <row r="125" spans="1:1" x14ac:dyDescent="0.3">
      <c r="A125" s="72"/>
    </row>
  </sheetData>
  <sheetProtection algorithmName="SHA-512" hashValue="f3Ij71dfmVwOOC555KS4Jtrt3rxYZn8AJtUZ5r5/tQ+yJVq6it7XnYLIyzMSpZMbjV6kY8+uO4WTN1/L/PxV8g==" saltValue="dqa630tz0GVWQKbxPhp0zQ==" spinCount="100000" sheet="1" objects="1" scenarios="1"/>
  <mergeCells count="39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31:B31"/>
    <mergeCell ref="A32:C34"/>
    <mergeCell ref="B35:I35"/>
    <mergeCell ref="J35:T35"/>
    <mergeCell ref="A26:B26"/>
    <mergeCell ref="A27:B27"/>
    <mergeCell ref="A28:C28"/>
    <mergeCell ref="A29:B29"/>
    <mergeCell ref="A30:B30"/>
  </mergeCells>
  <pageMargins left="0.7" right="0.7" top="0.75" bottom="0.75" header="0.511811023622047" footer="0.511811023622047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V36"/>
  <sheetViews>
    <sheetView showGridLines="0" zoomScaleNormal="100" workbookViewId="0">
      <selection activeCell="H39" sqref="H39"/>
    </sheetView>
  </sheetViews>
  <sheetFormatPr defaultColWidth="8.44140625" defaultRowHeight="14.4" x14ac:dyDescent="0.3"/>
  <cols>
    <col min="1" max="11" width="10.77734375" customWidth="1"/>
  </cols>
  <sheetData>
    <row r="1" spans="1:19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96</v>
      </c>
      <c r="N1" s="123"/>
      <c r="O1" s="123"/>
      <c r="P1" s="124">
        <v>2025</v>
      </c>
      <c r="Q1" s="124"/>
      <c r="R1" s="124"/>
      <c r="S1" s="124"/>
    </row>
    <row r="2" spans="1:19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</row>
    <row r="3" spans="1:19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</row>
    <row r="4" spans="1:19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0</v>
      </c>
    </row>
    <row r="5" spans="1:19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0</v>
      </c>
    </row>
    <row r="6" spans="1:19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0</v>
      </c>
    </row>
    <row r="7" spans="1:19" x14ac:dyDescent="0.3">
      <c r="C7" s="142" t="s">
        <v>97</v>
      </c>
      <c r="D7" s="142"/>
      <c r="E7" s="142"/>
      <c r="F7" s="142"/>
      <c r="G7" s="142"/>
      <c r="H7" s="142"/>
      <c r="I7" s="142"/>
      <c r="J7" s="142"/>
      <c r="K7" s="142"/>
      <c r="L7" s="52"/>
      <c r="M7" s="1">
        <v>3</v>
      </c>
      <c r="N7" s="1">
        <f>COUNTIF($U37:$U165,3)</f>
        <v>0</v>
      </c>
    </row>
    <row r="8" spans="1:19" x14ac:dyDescent="0.3">
      <c r="C8" s="142"/>
      <c r="D8" s="142"/>
      <c r="E8" s="142"/>
      <c r="F8" s="142"/>
      <c r="G8" s="142"/>
      <c r="H8" s="142"/>
      <c r="I8" s="142"/>
      <c r="J8" s="142"/>
      <c r="K8" s="142"/>
      <c r="L8" s="52"/>
      <c r="M8" s="1">
        <v>4</v>
      </c>
      <c r="N8" s="1">
        <f>COUNTIF($U37:$U165,4)</f>
        <v>0</v>
      </c>
    </row>
    <row r="9" spans="1:19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0</v>
      </c>
    </row>
    <row r="10" spans="1:19" x14ac:dyDescent="0.3">
      <c r="A10" s="112" t="s">
        <v>15</v>
      </c>
      <c r="B10" s="112"/>
      <c r="C10" s="54">
        <f>SUM(B37:I204)</f>
        <v>0</v>
      </c>
      <c r="D10" s="5" t="s">
        <v>16</v>
      </c>
      <c r="E10" s="55">
        <f>SUM(B37:B204)</f>
        <v>0</v>
      </c>
      <c r="F10" s="15" t="s">
        <v>16</v>
      </c>
      <c r="G10" s="56">
        <f>SUM(C37:C204)</f>
        <v>0</v>
      </c>
      <c r="H10" s="16" t="s">
        <v>16</v>
      </c>
      <c r="I10" s="57">
        <f>SUM(D37:D204)</f>
        <v>0</v>
      </c>
      <c r="J10" s="17" t="s">
        <v>16</v>
      </c>
      <c r="K10" s="58">
        <f>SUM(E37:E204)</f>
        <v>0</v>
      </c>
      <c r="L10" s="52"/>
      <c r="M10" s="1">
        <v>6</v>
      </c>
      <c r="N10" s="1">
        <f>COUNTIF($U37:$U165,6)</f>
        <v>0</v>
      </c>
    </row>
    <row r="11" spans="1:19" x14ac:dyDescent="0.3">
      <c r="A11" s="112" t="s">
        <v>19</v>
      </c>
      <c r="B11" s="112"/>
      <c r="C11" s="54">
        <f>SUM(J37:J204)</f>
        <v>0</v>
      </c>
      <c r="D11" s="5" t="s">
        <v>20</v>
      </c>
      <c r="E11" s="55">
        <f>SUMIF(B37:B204,"1",$J37:$J204)</f>
        <v>0</v>
      </c>
      <c r="F11" s="15" t="s">
        <v>20</v>
      </c>
      <c r="G11" s="56">
        <f>SUMIF(C37:C204,"1",$J37:$J204)</f>
        <v>0</v>
      </c>
      <c r="H11" s="16" t="s">
        <v>20</v>
      </c>
      <c r="I11" s="57">
        <f>SUMIF(D37:D204,"1",$J37:$J204)</f>
        <v>0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0</v>
      </c>
    </row>
    <row r="12" spans="1:19" x14ac:dyDescent="0.3">
      <c r="A12" s="112" t="s">
        <v>22</v>
      </c>
      <c r="B12" s="112"/>
      <c r="C12" s="54">
        <f>SUM(K37:K204)</f>
        <v>0</v>
      </c>
      <c r="D12" s="5" t="s">
        <v>23</v>
      </c>
      <c r="E12" s="55">
        <f ca="1">SUMIF(B37:B205,"1",$K37:$K204)</f>
        <v>0</v>
      </c>
      <c r="F12" s="15" t="s">
        <v>23</v>
      </c>
      <c r="G12" s="56">
        <f>SUMIF(C37:C204,"1",$K37:$K204)</f>
        <v>0</v>
      </c>
      <c r="H12" s="16" t="s">
        <v>23</v>
      </c>
      <c r="I12" s="57">
        <f>SUMIF(D37:D204,"1",$K37:$K204)</f>
        <v>0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0</v>
      </c>
    </row>
    <row r="13" spans="1:19" x14ac:dyDescent="0.3">
      <c r="A13" s="112" t="s">
        <v>25</v>
      </c>
      <c r="B13" s="112"/>
      <c r="C13" s="54">
        <f>SUM(L37:L204)</f>
        <v>0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0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0</v>
      </c>
    </row>
    <row r="14" spans="1:19" x14ac:dyDescent="0.3">
      <c r="A14" s="112" t="s">
        <v>28</v>
      </c>
      <c r="B14" s="112"/>
      <c r="C14" s="54">
        <f>SUM(M37:M204)</f>
        <v>0</v>
      </c>
      <c r="D14" s="5" t="s">
        <v>29</v>
      </c>
      <c r="E14" s="55">
        <f>SUMIF(B37:B205,"1",$M37:$M205)</f>
        <v>0</v>
      </c>
      <c r="F14" s="15" t="s">
        <v>29</v>
      </c>
      <c r="G14" s="56">
        <f>SUMIF(C37:C204,"1",$M37:$M205)</f>
        <v>0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0</v>
      </c>
    </row>
    <row r="15" spans="1:19" x14ac:dyDescent="0.3">
      <c r="A15" s="112" t="s">
        <v>31</v>
      </c>
      <c r="B15" s="112"/>
      <c r="C15" s="54">
        <f>SUM(N37:N204)</f>
        <v>0</v>
      </c>
      <c r="D15" s="5" t="s">
        <v>32</v>
      </c>
      <c r="E15" s="55">
        <f>SUMIF(B37:B205,"1",$N37:$N205)</f>
        <v>0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0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0</v>
      </c>
    </row>
    <row r="16" spans="1:19" x14ac:dyDescent="0.3">
      <c r="A16" s="112" t="s">
        <v>34</v>
      </c>
      <c r="B16" s="112"/>
      <c r="C16" s="54">
        <f>SUM(O37:O204)</f>
        <v>0</v>
      </c>
      <c r="D16" s="5" t="s">
        <v>35</v>
      </c>
      <c r="E16" s="55">
        <f>SUMIF(B37:B205,"1",$O37:$O205)</f>
        <v>0</v>
      </c>
      <c r="F16" s="15" t="s">
        <v>35</v>
      </c>
      <c r="G16" s="56">
        <f>SUMIF(C37:C204,"1",$O37:$O205)</f>
        <v>0</v>
      </c>
      <c r="H16" s="16" t="s">
        <v>35</v>
      </c>
      <c r="I16" s="57">
        <f>SUMIF(D37:D204,"1",$O37:$O205)</f>
        <v>0</v>
      </c>
      <c r="J16" s="17" t="s">
        <v>35</v>
      </c>
      <c r="K16" s="58">
        <f>SUMIF(E37:E204,"1",$O37:$O205)</f>
        <v>0</v>
      </c>
      <c r="L16" s="52"/>
      <c r="M16" s="1">
        <v>12</v>
      </c>
      <c r="N16" s="1">
        <f>COUNTIF($U37:$U165,12)</f>
        <v>0</v>
      </c>
    </row>
    <row r="17" spans="1:14" x14ac:dyDescent="0.3">
      <c r="A17" s="112" t="s">
        <v>36</v>
      </c>
      <c r="B17" s="112"/>
      <c r="C17" s="54">
        <f>SUM(P37:P204)</f>
        <v>0</v>
      </c>
      <c r="D17" s="5" t="s">
        <v>37</v>
      </c>
      <c r="E17" s="55">
        <f>SUMIF(B37:B205,"1",$P37:$P205)</f>
        <v>0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0</v>
      </c>
    </row>
    <row r="18" spans="1:14" x14ac:dyDescent="0.3">
      <c r="A18" s="112" t="s">
        <v>38</v>
      </c>
      <c r="B18" s="112"/>
      <c r="C18" s="54">
        <f>SUM(Q37:Q204)</f>
        <v>0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0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0</v>
      </c>
    </row>
    <row r="19" spans="1:14" x14ac:dyDescent="0.3">
      <c r="A19" s="112" t="s">
        <v>40</v>
      </c>
      <c r="B19" s="112"/>
      <c r="C19" s="54">
        <f>SUM(R37:R204)</f>
        <v>0</v>
      </c>
      <c r="D19" s="5" t="s">
        <v>41</v>
      </c>
      <c r="E19" s="55">
        <f>SUMIF(B37:B205,"1",$R37:$R307)</f>
        <v>0</v>
      </c>
      <c r="F19" s="15" t="s">
        <v>41</v>
      </c>
      <c r="G19" s="56">
        <f>SUMIF(C37:C204,"1",$R37:$R307)</f>
        <v>0</v>
      </c>
      <c r="H19" s="16" t="s">
        <v>41</v>
      </c>
      <c r="I19" s="57">
        <f>SUMIF(D37:D204,"1",$R37:$R307)</f>
        <v>0</v>
      </c>
      <c r="J19" s="17" t="s">
        <v>41</v>
      </c>
      <c r="K19" s="58">
        <f>SUMIF(E37:E204,"1",$R37:$R307)</f>
        <v>0</v>
      </c>
      <c r="L19" s="52"/>
      <c r="M19" s="1">
        <v>15</v>
      </c>
      <c r="N19" s="1">
        <f>COUNTIF($U37:$U165,15)</f>
        <v>0</v>
      </c>
    </row>
    <row r="20" spans="1:14" x14ac:dyDescent="0.3">
      <c r="A20" s="112" t="s">
        <v>42</v>
      </c>
      <c r="B20" s="112"/>
      <c r="C20" s="54">
        <f>SUM(S37:S204)</f>
        <v>0</v>
      </c>
      <c r="D20" s="5" t="s">
        <v>43</v>
      </c>
      <c r="E20" s="55">
        <f>SUMIF(B37:B205,"1",$S37:$S205)</f>
        <v>0</v>
      </c>
      <c r="F20" s="15" t="s">
        <v>43</v>
      </c>
      <c r="G20" s="56">
        <f>SUMIF(C37:C204,"1",$S37:$S205)</f>
        <v>0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0</v>
      </c>
    </row>
    <row r="21" spans="1:14" x14ac:dyDescent="0.3">
      <c r="A21" s="112" t="s">
        <v>44</v>
      </c>
      <c r="B21" s="112"/>
      <c r="C21" s="54">
        <f>SUM(T37:T204)</f>
        <v>0</v>
      </c>
      <c r="D21" s="59" t="s">
        <v>45</v>
      </c>
      <c r="E21" s="60">
        <f>SUMIF(B37:B205,"1",$T37:$T205)</f>
        <v>0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0</v>
      </c>
    </row>
    <row r="22" spans="1:14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0</v>
      </c>
    </row>
    <row r="23" spans="1:14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0</v>
      </c>
      <c r="F23" s="32" t="s">
        <v>16</v>
      </c>
      <c r="G23" s="66">
        <f>SUM(G37:G204)</f>
        <v>0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0</v>
      </c>
      <c r="L23" s="52"/>
      <c r="M23" s="1">
        <v>19</v>
      </c>
      <c r="N23" s="1">
        <f>COUNTIF($U37:$U165,19)</f>
        <v>0</v>
      </c>
    </row>
    <row r="24" spans="1:14" x14ac:dyDescent="0.3">
      <c r="A24" s="133" t="s">
        <v>51</v>
      </c>
      <c r="B24" s="133"/>
      <c r="C24" s="64">
        <v>0</v>
      </c>
      <c r="D24" s="41" t="s">
        <v>20</v>
      </c>
      <c r="E24" s="65">
        <f>SUMIF(F37:F204,"1",$J37:$J204)</f>
        <v>0</v>
      </c>
      <c r="F24" s="32" t="s">
        <v>20</v>
      </c>
      <c r="G24" s="66">
        <f>SUMIF(G37:G204,"1",$J37:$J204)</f>
        <v>0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0</v>
      </c>
    </row>
    <row r="25" spans="1:14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0</v>
      </c>
      <c r="L25" s="52"/>
      <c r="M25" s="1">
        <v>21</v>
      </c>
      <c r="N25" s="1">
        <f>COUNTIF($U37:$U165,21)</f>
        <v>0</v>
      </c>
    </row>
    <row r="26" spans="1:14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0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0</v>
      </c>
    </row>
    <row r="27" spans="1:14" x14ac:dyDescent="0.3">
      <c r="A27" s="105" t="s">
        <v>111</v>
      </c>
      <c r="B27" s="105"/>
      <c r="C27" s="99">
        <v>0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0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0</v>
      </c>
      <c r="L27" s="52"/>
      <c r="M27" s="1">
        <v>23</v>
      </c>
      <c r="N27" s="1">
        <f>COUNTIF($U37:$U165,23)</f>
        <v>0</v>
      </c>
    </row>
    <row r="28" spans="1:14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0</v>
      </c>
      <c r="F28" s="32" t="s">
        <v>32</v>
      </c>
      <c r="G28" s="66">
        <f>SUMIF(G37:G204,"1",$N37:$N204)</f>
        <v>0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M28" s="14" t="s">
        <v>55</v>
      </c>
      <c r="N28" s="1">
        <f t="shared" ref="N28:N33" si="0">COUNTIF($V$37:$V$165,M29)</f>
        <v>0</v>
      </c>
    </row>
    <row r="29" spans="1:14" x14ac:dyDescent="0.3">
      <c r="A29" s="106" t="s">
        <v>56</v>
      </c>
      <c r="B29" s="106"/>
      <c r="C29" s="69"/>
      <c r="D29" s="41" t="s">
        <v>35</v>
      </c>
      <c r="E29" s="65">
        <f>SUMIF(F37:F204,"1",$O37:$O204)</f>
        <v>0</v>
      </c>
      <c r="F29" s="32" t="s">
        <v>35</v>
      </c>
      <c r="G29" s="66">
        <f>SUMIF(G37:G204,"1",$O37:$O204)</f>
        <v>0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M29" s="14" t="s">
        <v>57</v>
      </c>
      <c r="N29" s="1">
        <f t="shared" si="0"/>
        <v>0</v>
      </c>
    </row>
    <row r="30" spans="1:14" x14ac:dyDescent="0.3">
      <c r="A30" s="107" t="s">
        <v>58</v>
      </c>
      <c r="B30" s="107"/>
      <c r="C30" s="70"/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0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M30" s="14" t="s">
        <v>59</v>
      </c>
      <c r="N30" s="1">
        <f t="shared" si="0"/>
        <v>0</v>
      </c>
    </row>
    <row r="31" spans="1:14" x14ac:dyDescent="0.3">
      <c r="A31" s="108" t="s">
        <v>60</v>
      </c>
      <c r="B31" s="108"/>
      <c r="C31" s="71"/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0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M31" s="14" t="s">
        <v>61</v>
      </c>
      <c r="N31" s="1">
        <f t="shared" si="0"/>
        <v>0</v>
      </c>
    </row>
    <row r="32" spans="1:14" ht="15" customHeight="1" x14ac:dyDescent="0.3">
      <c r="A32" s="145"/>
      <c r="B32" s="145"/>
      <c r="C32" s="145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0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M32" s="14" t="s">
        <v>62</v>
      </c>
      <c r="N32" s="1">
        <f t="shared" si="0"/>
        <v>0</v>
      </c>
    </row>
    <row r="33" spans="1:22" x14ac:dyDescent="0.3">
      <c r="A33" s="145"/>
      <c r="B33" s="145"/>
      <c r="C33" s="145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M33" s="14" t="s">
        <v>63</v>
      </c>
      <c r="N33" s="1">
        <f t="shared" si="0"/>
        <v>0</v>
      </c>
    </row>
    <row r="34" spans="1:22" x14ac:dyDescent="0.3">
      <c r="A34" s="145"/>
      <c r="B34" s="145"/>
      <c r="C34" s="145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0</v>
      </c>
      <c r="L34" s="52"/>
      <c r="M34" s="14" t="s">
        <v>64</v>
      </c>
      <c r="N34" s="1">
        <f>COUNTIF($V$37:$V$165,M28)</f>
        <v>0</v>
      </c>
    </row>
    <row r="35" spans="1:22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38" t="s">
        <v>70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78" t="s">
        <v>71</v>
      </c>
      <c r="V35" s="79" t="s">
        <v>72</v>
      </c>
    </row>
    <row r="36" spans="1:22" x14ac:dyDescent="0.3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92" t="s">
        <v>76</v>
      </c>
      <c r="U36" s="86" t="s">
        <v>87</v>
      </c>
      <c r="V36" s="87" t="s">
        <v>88</v>
      </c>
    </row>
  </sheetData>
  <sheetProtection algorithmName="SHA-512" hashValue="qBqcUBwQG4SN3G8xUqz2zdbOC7Zs+reZzDH4p/lDMvCK/V2b/tBNPhDdbHR3JY9nbGfrmJrliowKPC1Q7+BwUA==" saltValue="fmaZ/m6wq0T/77Tl5cU5WA==" spinCount="100000" sheet="1" objects="1" scenarios="1"/>
  <mergeCells count="39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31:B31"/>
    <mergeCell ref="A32:C34"/>
    <mergeCell ref="B35:I35"/>
    <mergeCell ref="J35:T35"/>
    <mergeCell ref="A26:B26"/>
    <mergeCell ref="A27:B27"/>
    <mergeCell ref="A28:C28"/>
    <mergeCell ref="A29:B29"/>
    <mergeCell ref="A30:B30"/>
  </mergeCells>
  <pageMargins left="0.7" right="0.7" top="0.75" bottom="0.75" header="0.511811023622047" footer="0.511811023622047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:V130"/>
  <sheetViews>
    <sheetView showGridLines="0" zoomScaleNormal="100" workbookViewId="0">
      <selection activeCell="P3" sqref="P3"/>
    </sheetView>
  </sheetViews>
  <sheetFormatPr defaultColWidth="8.44140625" defaultRowHeight="14.4" x14ac:dyDescent="0.3"/>
  <cols>
    <col min="1" max="11" width="10.77734375" customWidth="1"/>
  </cols>
  <sheetData>
    <row r="1" spans="1:19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98</v>
      </c>
      <c r="N1" s="123"/>
      <c r="O1" s="123"/>
      <c r="P1" s="124">
        <v>2025</v>
      </c>
      <c r="Q1" s="124"/>
      <c r="R1" s="124"/>
      <c r="S1" s="124"/>
    </row>
    <row r="2" spans="1:19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</row>
    <row r="3" spans="1:19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</row>
    <row r="4" spans="1:19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0</v>
      </c>
    </row>
    <row r="5" spans="1:19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0</v>
      </c>
    </row>
    <row r="6" spans="1:19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0</v>
      </c>
    </row>
    <row r="7" spans="1:19" x14ac:dyDescent="0.3">
      <c r="C7" s="142" t="s">
        <v>99</v>
      </c>
      <c r="D7" s="142"/>
      <c r="E7" s="142"/>
      <c r="F7" s="142"/>
      <c r="G7" s="142"/>
      <c r="H7" s="142"/>
      <c r="I7" s="142"/>
      <c r="J7" s="142"/>
      <c r="K7" s="142"/>
      <c r="L7" s="52"/>
      <c r="M7" s="1">
        <v>3</v>
      </c>
      <c r="N7" s="1">
        <f>COUNTIF($U37:$U165,3)</f>
        <v>0</v>
      </c>
    </row>
    <row r="8" spans="1:19" x14ac:dyDescent="0.3">
      <c r="C8" s="142"/>
      <c r="D8" s="142"/>
      <c r="E8" s="142"/>
      <c r="F8" s="142"/>
      <c r="G8" s="142"/>
      <c r="H8" s="142"/>
      <c r="I8" s="142"/>
      <c r="J8" s="142"/>
      <c r="K8" s="142"/>
      <c r="L8" s="52"/>
      <c r="M8" s="1">
        <v>4</v>
      </c>
      <c r="N8" s="1">
        <f>COUNTIF($U37:$U165,4)</f>
        <v>0</v>
      </c>
    </row>
    <row r="9" spans="1:19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0</v>
      </c>
    </row>
    <row r="10" spans="1:19" x14ac:dyDescent="0.3">
      <c r="A10" s="112" t="s">
        <v>15</v>
      </c>
      <c r="B10" s="112"/>
      <c r="C10" s="54">
        <f>SUM(B37:I204)</f>
        <v>0</v>
      </c>
      <c r="D10" s="5" t="s">
        <v>16</v>
      </c>
      <c r="E10" s="55">
        <f>SUM(B37:B204)</f>
        <v>0</v>
      </c>
      <c r="F10" s="15" t="s">
        <v>16</v>
      </c>
      <c r="G10" s="56">
        <f>SUM(C37:C204)</f>
        <v>0</v>
      </c>
      <c r="H10" s="16" t="s">
        <v>16</v>
      </c>
      <c r="I10" s="57">
        <f>SUM(D37:D204)</f>
        <v>0</v>
      </c>
      <c r="J10" s="17" t="s">
        <v>16</v>
      </c>
      <c r="K10" s="58">
        <f>SUM(E37:E204)</f>
        <v>0</v>
      </c>
      <c r="L10" s="52"/>
      <c r="M10" s="1">
        <v>6</v>
      </c>
      <c r="N10" s="1">
        <f>COUNTIF($U37:$U165,6)</f>
        <v>0</v>
      </c>
    </row>
    <row r="11" spans="1:19" x14ac:dyDescent="0.3">
      <c r="A11" s="112" t="s">
        <v>19</v>
      </c>
      <c r="B11" s="112"/>
      <c r="C11" s="54">
        <f>SUM(J37:J204)</f>
        <v>0</v>
      </c>
      <c r="D11" s="5" t="s">
        <v>20</v>
      </c>
      <c r="E11" s="55">
        <f>SUMIF(B37:B204,"1",$J37:$J204)</f>
        <v>0</v>
      </c>
      <c r="F11" s="15" t="s">
        <v>20</v>
      </c>
      <c r="G11" s="56">
        <f>SUMIF(C37:C204,"1",$J37:$J204)</f>
        <v>0</v>
      </c>
      <c r="H11" s="16" t="s">
        <v>20</v>
      </c>
      <c r="I11" s="57">
        <f>SUMIF(D37:D204,"1",$J37:$J204)</f>
        <v>0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0</v>
      </c>
    </row>
    <row r="12" spans="1:19" x14ac:dyDescent="0.3">
      <c r="A12" s="112" t="s">
        <v>22</v>
      </c>
      <c r="B12" s="112"/>
      <c r="C12" s="54">
        <f>SUM(K37:K204)</f>
        <v>0</v>
      </c>
      <c r="D12" s="5" t="s">
        <v>23</v>
      </c>
      <c r="E12" s="55">
        <f ca="1">SUMIF(B37:B205,"1",$K37:$K204)</f>
        <v>0</v>
      </c>
      <c r="F12" s="15" t="s">
        <v>23</v>
      </c>
      <c r="G12" s="56">
        <f>SUMIF(C37:C204,"1",$K37:$K204)</f>
        <v>0</v>
      </c>
      <c r="H12" s="16" t="s">
        <v>23</v>
      </c>
      <c r="I12" s="57">
        <f>SUMIF(D37:D204,"1",$K37:$K204)</f>
        <v>0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0</v>
      </c>
    </row>
    <row r="13" spans="1:19" x14ac:dyDescent="0.3">
      <c r="A13" s="112" t="s">
        <v>25</v>
      </c>
      <c r="B13" s="112"/>
      <c r="C13" s="54">
        <f>SUM(L37:L204)</f>
        <v>0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0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0</v>
      </c>
    </row>
    <row r="14" spans="1:19" x14ac:dyDescent="0.3">
      <c r="A14" s="112" t="s">
        <v>28</v>
      </c>
      <c r="B14" s="112"/>
      <c r="C14" s="54">
        <f>SUM(M37:M204)</f>
        <v>0</v>
      </c>
      <c r="D14" s="5" t="s">
        <v>29</v>
      </c>
      <c r="E14" s="55">
        <f>SUMIF(B37:B205,"1",$M37:$M205)</f>
        <v>0</v>
      </c>
      <c r="F14" s="15" t="s">
        <v>29</v>
      </c>
      <c r="G14" s="56">
        <f>SUMIF(C37:C204,"1",$M37:$M205)</f>
        <v>0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0</v>
      </c>
    </row>
    <row r="15" spans="1:19" x14ac:dyDescent="0.3">
      <c r="A15" s="112" t="s">
        <v>31</v>
      </c>
      <c r="B15" s="112"/>
      <c r="C15" s="54">
        <f>SUM(N37:N204)</f>
        <v>0</v>
      </c>
      <c r="D15" s="5" t="s">
        <v>32</v>
      </c>
      <c r="E15" s="55">
        <f>SUMIF(B37:B205,"1",$N37:$N205)</f>
        <v>0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0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0</v>
      </c>
    </row>
    <row r="16" spans="1:19" x14ac:dyDescent="0.3">
      <c r="A16" s="112" t="s">
        <v>34</v>
      </c>
      <c r="B16" s="112"/>
      <c r="C16" s="54">
        <f>SUM(O37:O204)</f>
        <v>0</v>
      </c>
      <c r="D16" s="5" t="s">
        <v>35</v>
      </c>
      <c r="E16" s="55">
        <f>SUMIF(B37:B205,"1",$O37:$O205)</f>
        <v>0</v>
      </c>
      <c r="F16" s="15" t="s">
        <v>35</v>
      </c>
      <c r="G16" s="56">
        <f>SUMIF(C37:C204,"1",$O37:$O205)</f>
        <v>0</v>
      </c>
      <c r="H16" s="16" t="s">
        <v>35</v>
      </c>
      <c r="I16" s="57">
        <f>SUMIF(D37:D204,"1",$O37:$O205)</f>
        <v>0</v>
      </c>
      <c r="J16" s="17" t="s">
        <v>35</v>
      </c>
      <c r="K16" s="58">
        <f>SUMIF(E37:E204,"1",$O37:$O205)</f>
        <v>0</v>
      </c>
      <c r="L16" s="52"/>
      <c r="M16" s="1">
        <v>12</v>
      </c>
      <c r="N16" s="1">
        <f>COUNTIF($U37:$U165,12)</f>
        <v>0</v>
      </c>
    </row>
    <row r="17" spans="1:14" x14ac:dyDescent="0.3">
      <c r="A17" s="112" t="s">
        <v>36</v>
      </c>
      <c r="B17" s="112"/>
      <c r="C17" s="54">
        <f>SUM(P37:P204)</f>
        <v>0</v>
      </c>
      <c r="D17" s="5" t="s">
        <v>37</v>
      </c>
      <c r="E17" s="55">
        <f>SUMIF(B37:B205,"1",$P37:$P205)</f>
        <v>0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0</v>
      </c>
    </row>
    <row r="18" spans="1:14" x14ac:dyDescent="0.3">
      <c r="A18" s="112" t="s">
        <v>38</v>
      </c>
      <c r="B18" s="112"/>
      <c r="C18" s="54">
        <f>SUM(Q37:Q204)</f>
        <v>0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0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0</v>
      </c>
    </row>
    <row r="19" spans="1:14" x14ac:dyDescent="0.3">
      <c r="A19" s="112" t="s">
        <v>40</v>
      </c>
      <c r="B19" s="112"/>
      <c r="C19" s="54">
        <f>SUM(R37:R204)</f>
        <v>0</v>
      </c>
      <c r="D19" s="5" t="s">
        <v>41</v>
      </c>
      <c r="E19" s="55">
        <f>SUMIF(B37:B205,"1",$R37:$R307)</f>
        <v>0</v>
      </c>
      <c r="F19" s="15" t="s">
        <v>41</v>
      </c>
      <c r="G19" s="56">
        <f>SUMIF(C37:C204,"1",$R37:$R307)</f>
        <v>0</v>
      </c>
      <c r="H19" s="16" t="s">
        <v>41</v>
      </c>
      <c r="I19" s="57">
        <f>SUMIF(D37:D204,"1",$R37:$R307)</f>
        <v>0</v>
      </c>
      <c r="J19" s="17" t="s">
        <v>41</v>
      </c>
      <c r="K19" s="58">
        <f>SUMIF(E37:E204,"1",$R37:$R307)</f>
        <v>0</v>
      </c>
      <c r="L19" s="52"/>
      <c r="M19" s="1">
        <v>15</v>
      </c>
      <c r="N19" s="1">
        <f>COUNTIF($U37:$U165,15)</f>
        <v>0</v>
      </c>
    </row>
    <row r="20" spans="1:14" x14ac:dyDescent="0.3">
      <c r="A20" s="112" t="s">
        <v>42</v>
      </c>
      <c r="B20" s="112"/>
      <c r="C20" s="54">
        <f>SUM(S37:S204)</f>
        <v>0</v>
      </c>
      <c r="D20" s="5" t="s">
        <v>43</v>
      </c>
      <c r="E20" s="55">
        <f>SUMIF(B37:B205,"1",$S37:$S205)</f>
        <v>0</v>
      </c>
      <c r="F20" s="15" t="s">
        <v>43</v>
      </c>
      <c r="G20" s="56">
        <f>SUMIF(C37:C204,"1",$S37:$S205)</f>
        <v>0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0</v>
      </c>
    </row>
    <row r="21" spans="1:14" x14ac:dyDescent="0.3">
      <c r="A21" s="112" t="s">
        <v>44</v>
      </c>
      <c r="B21" s="112"/>
      <c r="C21" s="54">
        <f>SUM(T37:T204)</f>
        <v>0</v>
      </c>
      <c r="D21" s="59" t="s">
        <v>45</v>
      </c>
      <c r="E21" s="60">
        <f>SUMIF(B37:B205,"1",$T37:$T205)</f>
        <v>0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0</v>
      </c>
    </row>
    <row r="22" spans="1:14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0</v>
      </c>
    </row>
    <row r="23" spans="1:14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0</v>
      </c>
      <c r="F23" s="32" t="s">
        <v>16</v>
      </c>
      <c r="G23" s="66">
        <f>SUM(G37:G204)</f>
        <v>0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0</v>
      </c>
      <c r="L23" s="52"/>
      <c r="M23" s="1">
        <v>19</v>
      </c>
      <c r="N23" s="1">
        <f>COUNTIF($U37:$U165,19)</f>
        <v>0</v>
      </c>
    </row>
    <row r="24" spans="1:14" x14ac:dyDescent="0.3">
      <c r="A24" s="133" t="s">
        <v>51</v>
      </c>
      <c r="B24" s="133"/>
      <c r="C24" s="64">
        <v>0</v>
      </c>
      <c r="D24" s="41" t="s">
        <v>20</v>
      </c>
      <c r="E24" s="65">
        <f>SUMIF(F37:F204,"1",$J37:$J204)</f>
        <v>0</v>
      </c>
      <c r="F24" s="32" t="s">
        <v>20</v>
      </c>
      <c r="G24" s="66">
        <f>SUMIF(G37:G204,"1",$J37:$J204)</f>
        <v>0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0</v>
      </c>
    </row>
    <row r="25" spans="1:14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0</v>
      </c>
      <c r="L25" s="52"/>
      <c r="M25" s="1">
        <v>21</v>
      </c>
      <c r="N25" s="1">
        <f>COUNTIF($U37:$U165,21)</f>
        <v>0</v>
      </c>
    </row>
    <row r="26" spans="1:14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0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0</v>
      </c>
    </row>
    <row r="27" spans="1:14" x14ac:dyDescent="0.3">
      <c r="A27" s="105" t="s">
        <v>111</v>
      </c>
      <c r="B27" s="105"/>
      <c r="C27" s="99">
        <v>0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0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0</v>
      </c>
      <c r="L27" s="52"/>
      <c r="M27" s="1">
        <v>23</v>
      </c>
      <c r="N27" s="1">
        <f>COUNTIF($U37:$U165,23)</f>
        <v>0</v>
      </c>
    </row>
    <row r="28" spans="1:14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0</v>
      </c>
      <c r="F28" s="32" t="s">
        <v>32</v>
      </c>
      <c r="G28" s="66">
        <f>SUMIF(G37:G204,"1",$N37:$N204)</f>
        <v>0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M28" s="14" t="s">
        <v>55</v>
      </c>
      <c r="N28" s="1">
        <f t="shared" ref="N28:N33" si="0">COUNTIF($V$37:$V$165,M29)</f>
        <v>0</v>
      </c>
    </row>
    <row r="29" spans="1:14" x14ac:dyDescent="0.3">
      <c r="A29" s="106" t="s">
        <v>56</v>
      </c>
      <c r="B29" s="106"/>
      <c r="C29" s="69"/>
      <c r="D29" s="41" t="s">
        <v>35</v>
      </c>
      <c r="E29" s="65">
        <f>SUMIF(F37:F204,"1",$O37:$O204)</f>
        <v>0</v>
      </c>
      <c r="F29" s="32" t="s">
        <v>35</v>
      </c>
      <c r="G29" s="66">
        <f>SUMIF(G37:G204,"1",$O37:$O204)</f>
        <v>0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M29" s="14" t="s">
        <v>57</v>
      </c>
      <c r="N29" s="1">
        <f t="shared" si="0"/>
        <v>0</v>
      </c>
    </row>
    <row r="30" spans="1:14" x14ac:dyDescent="0.3">
      <c r="A30" s="107" t="s">
        <v>58</v>
      </c>
      <c r="B30" s="107"/>
      <c r="C30" s="70"/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0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M30" s="14" t="s">
        <v>59</v>
      </c>
      <c r="N30" s="1">
        <f t="shared" si="0"/>
        <v>0</v>
      </c>
    </row>
    <row r="31" spans="1:14" x14ac:dyDescent="0.3">
      <c r="A31" s="108" t="s">
        <v>60</v>
      </c>
      <c r="B31" s="108"/>
      <c r="C31" s="71"/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0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M31" s="14" t="s">
        <v>61</v>
      </c>
      <c r="N31" s="1">
        <f t="shared" si="0"/>
        <v>0</v>
      </c>
    </row>
    <row r="32" spans="1:14" ht="15" customHeight="1" x14ac:dyDescent="0.3">
      <c r="A32" s="145"/>
      <c r="B32" s="145"/>
      <c r="C32" s="145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0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M32" s="14" t="s">
        <v>62</v>
      </c>
      <c r="N32" s="1">
        <f t="shared" si="0"/>
        <v>0</v>
      </c>
    </row>
    <row r="33" spans="1:22" x14ac:dyDescent="0.3">
      <c r="A33" s="145"/>
      <c r="B33" s="145"/>
      <c r="C33" s="145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M33" s="14" t="s">
        <v>63</v>
      </c>
      <c r="N33" s="1">
        <f t="shared" si="0"/>
        <v>0</v>
      </c>
    </row>
    <row r="34" spans="1:22" x14ac:dyDescent="0.3">
      <c r="A34" s="145"/>
      <c r="B34" s="145"/>
      <c r="C34" s="145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0</v>
      </c>
      <c r="L34" s="52"/>
      <c r="M34" s="14" t="s">
        <v>64</v>
      </c>
      <c r="N34" s="1">
        <f>COUNTIF($V$37:$V$165,M28)</f>
        <v>0</v>
      </c>
    </row>
    <row r="35" spans="1:22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38" t="s">
        <v>70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78" t="s">
        <v>71</v>
      </c>
      <c r="V35" s="79" t="s">
        <v>72</v>
      </c>
    </row>
    <row r="36" spans="1:22" x14ac:dyDescent="0.3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92" t="s">
        <v>76</v>
      </c>
      <c r="U36" s="86" t="s">
        <v>87</v>
      </c>
      <c r="V36" s="87" t="s">
        <v>88</v>
      </c>
    </row>
    <row r="37" spans="1:22" x14ac:dyDescent="0.3">
      <c r="A37" s="72"/>
    </row>
    <row r="38" spans="1:22" x14ac:dyDescent="0.3">
      <c r="A38" s="72"/>
    </row>
    <row r="39" spans="1:22" x14ac:dyDescent="0.3">
      <c r="A39" s="72"/>
    </row>
    <row r="40" spans="1:22" x14ac:dyDescent="0.3">
      <c r="A40" s="72"/>
    </row>
    <row r="41" spans="1:22" x14ac:dyDescent="0.3">
      <c r="A41" s="72"/>
    </row>
    <row r="42" spans="1:22" x14ac:dyDescent="0.3">
      <c r="A42" s="72"/>
    </row>
    <row r="43" spans="1:22" x14ac:dyDescent="0.3">
      <c r="A43" s="72"/>
    </row>
    <row r="44" spans="1:22" x14ac:dyDescent="0.3">
      <c r="A44" s="72"/>
    </row>
    <row r="45" spans="1:22" x14ac:dyDescent="0.3">
      <c r="A45" s="72"/>
    </row>
    <row r="46" spans="1:22" x14ac:dyDescent="0.3">
      <c r="A46" s="72"/>
    </row>
    <row r="47" spans="1:22" x14ac:dyDescent="0.3">
      <c r="A47" s="72"/>
    </row>
    <row r="48" spans="1:22" x14ac:dyDescent="0.3">
      <c r="A48" s="72"/>
    </row>
    <row r="49" spans="1:1" x14ac:dyDescent="0.3">
      <c r="A49" s="72"/>
    </row>
    <row r="50" spans="1:1" x14ac:dyDescent="0.3">
      <c r="A50" s="72"/>
    </row>
    <row r="51" spans="1:1" x14ac:dyDescent="0.3">
      <c r="A51" s="72"/>
    </row>
    <row r="52" spans="1:1" x14ac:dyDescent="0.3">
      <c r="A52" s="72"/>
    </row>
    <row r="53" spans="1:1" x14ac:dyDescent="0.3">
      <c r="A53" s="72"/>
    </row>
    <row r="54" spans="1:1" x14ac:dyDescent="0.3">
      <c r="A54" s="72"/>
    </row>
    <row r="55" spans="1:1" x14ac:dyDescent="0.3">
      <c r="A55" s="72"/>
    </row>
    <row r="56" spans="1:1" x14ac:dyDescent="0.3">
      <c r="A56" s="72"/>
    </row>
    <row r="57" spans="1:1" x14ac:dyDescent="0.3">
      <c r="A57" s="72"/>
    </row>
    <row r="58" spans="1:1" x14ac:dyDescent="0.3">
      <c r="A58" s="72"/>
    </row>
    <row r="59" spans="1:1" x14ac:dyDescent="0.3">
      <c r="A59" s="72"/>
    </row>
    <row r="60" spans="1:1" x14ac:dyDescent="0.3">
      <c r="A60" s="72"/>
    </row>
    <row r="61" spans="1:1" x14ac:dyDescent="0.3">
      <c r="A61" s="72"/>
    </row>
    <row r="62" spans="1:1" x14ac:dyDescent="0.3">
      <c r="A62" s="72"/>
    </row>
    <row r="63" spans="1:1" x14ac:dyDescent="0.3">
      <c r="A63" s="72"/>
    </row>
    <row r="64" spans="1:1" x14ac:dyDescent="0.3">
      <c r="A64" s="72"/>
    </row>
    <row r="65" spans="1:1" x14ac:dyDescent="0.3">
      <c r="A65" s="72"/>
    </row>
    <row r="66" spans="1:1" x14ac:dyDescent="0.3">
      <c r="A66" s="72"/>
    </row>
    <row r="67" spans="1:1" x14ac:dyDescent="0.3">
      <c r="A67" s="72"/>
    </row>
    <row r="68" spans="1:1" x14ac:dyDescent="0.3">
      <c r="A68" s="72"/>
    </row>
    <row r="69" spans="1:1" x14ac:dyDescent="0.3">
      <c r="A69" s="72"/>
    </row>
    <row r="70" spans="1:1" x14ac:dyDescent="0.3">
      <c r="A70" s="72"/>
    </row>
    <row r="71" spans="1:1" x14ac:dyDescent="0.3">
      <c r="A71" s="72"/>
    </row>
    <row r="72" spans="1:1" x14ac:dyDescent="0.3">
      <c r="A72" s="72"/>
    </row>
    <row r="73" spans="1:1" x14ac:dyDescent="0.3">
      <c r="A73" s="72"/>
    </row>
    <row r="74" spans="1:1" x14ac:dyDescent="0.3">
      <c r="A74" s="72"/>
    </row>
    <row r="75" spans="1:1" x14ac:dyDescent="0.3">
      <c r="A75" s="72"/>
    </row>
    <row r="76" spans="1:1" x14ac:dyDescent="0.3">
      <c r="A76" s="72"/>
    </row>
    <row r="77" spans="1:1" x14ac:dyDescent="0.3">
      <c r="A77" s="72"/>
    </row>
    <row r="78" spans="1:1" x14ac:dyDescent="0.3">
      <c r="A78" s="72"/>
    </row>
    <row r="79" spans="1:1" x14ac:dyDescent="0.3">
      <c r="A79" s="72"/>
    </row>
    <row r="80" spans="1:1" x14ac:dyDescent="0.3">
      <c r="A80" s="72"/>
    </row>
    <row r="81" spans="1:1" x14ac:dyDescent="0.3">
      <c r="A81" s="72"/>
    </row>
    <row r="82" spans="1:1" x14ac:dyDescent="0.3">
      <c r="A82" s="72"/>
    </row>
    <row r="83" spans="1:1" x14ac:dyDescent="0.3">
      <c r="A83" s="72"/>
    </row>
    <row r="84" spans="1:1" x14ac:dyDescent="0.3">
      <c r="A84" s="72"/>
    </row>
    <row r="85" spans="1:1" x14ac:dyDescent="0.3">
      <c r="A85" s="72"/>
    </row>
    <row r="86" spans="1:1" x14ac:dyDescent="0.3">
      <c r="A86" s="72"/>
    </row>
    <row r="87" spans="1:1" x14ac:dyDescent="0.3">
      <c r="A87" s="72"/>
    </row>
    <row r="88" spans="1:1" x14ac:dyDescent="0.3">
      <c r="A88" s="72"/>
    </row>
    <row r="89" spans="1:1" x14ac:dyDescent="0.3">
      <c r="A89" s="72"/>
    </row>
    <row r="90" spans="1:1" x14ac:dyDescent="0.3">
      <c r="A90" s="72"/>
    </row>
    <row r="91" spans="1:1" x14ac:dyDescent="0.3">
      <c r="A91" s="72"/>
    </row>
    <row r="92" spans="1:1" x14ac:dyDescent="0.3">
      <c r="A92" s="72"/>
    </row>
    <row r="93" spans="1:1" x14ac:dyDescent="0.3">
      <c r="A93" s="72"/>
    </row>
    <row r="94" spans="1:1" x14ac:dyDescent="0.3">
      <c r="A94" s="72"/>
    </row>
    <row r="95" spans="1:1" x14ac:dyDescent="0.3">
      <c r="A95" s="72"/>
    </row>
    <row r="96" spans="1:1" x14ac:dyDescent="0.3">
      <c r="A96" s="72"/>
    </row>
    <row r="97" spans="1:1" x14ac:dyDescent="0.3">
      <c r="A97" s="72"/>
    </row>
    <row r="98" spans="1:1" x14ac:dyDescent="0.3">
      <c r="A98" s="72"/>
    </row>
    <row r="99" spans="1:1" x14ac:dyDescent="0.3">
      <c r="A99" s="72"/>
    </row>
    <row r="100" spans="1:1" x14ac:dyDescent="0.3">
      <c r="A100" s="72"/>
    </row>
    <row r="101" spans="1:1" x14ac:dyDescent="0.3">
      <c r="A101" s="72"/>
    </row>
    <row r="102" spans="1:1" x14ac:dyDescent="0.3">
      <c r="A102" s="72"/>
    </row>
    <row r="103" spans="1:1" x14ac:dyDescent="0.3">
      <c r="A103" s="72"/>
    </row>
    <row r="104" spans="1:1" x14ac:dyDescent="0.3">
      <c r="A104" s="72"/>
    </row>
    <row r="105" spans="1:1" x14ac:dyDescent="0.3">
      <c r="A105" s="72"/>
    </row>
    <row r="106" spans="1:1" x14ac:dyDescent="0.3">
      <c r="A106" s="72"/>
    </row>
    <row r="107" spans="1:1" x14ac:dyDescent="0.3">
      <c r="A107" s="72"/>
    </row>
    <row r="108" spans="1:1" x14ac:dyDescent="0.3">
      <c r="A108" s="72"/>
    </row>
    <row r="109" spans="1:1" x14ac:dyDescent="0.3">
      <c r="A109" s="72"/>
    </row>
    <row r="110" spans="1:1" x14ac:dyDescent="0.3">
      <c r="A110" s="72"/>
    </row>
    <row r="111" spans="1:1" x14ac:dyDescent="0.3">
      <c r="A111" s="72"/>
    </row>
    <row r="112" spans="1:1" x14ac:dyDescent="0.3">
      <c r="A112" s="72"/>
    </row>
    <row r="113" spans="1:1" x14ac:dyDescent="0.3">
      <c r="A113" s="72"/>
    </row>
    <row r="114" spans="1:1" x14ac:dyDescent="0.3">
      <c r="A114" s="72"/>
    </row>
    <row r="115" spans="1:1" x14ac:dyDescent="0.3">
      <c r="A115" s="72"/>
    </row>
    <row r="116" spans="1:1" x14ac:dyDescent="0.3">
      <c r="A116" s="72"/>
    </row>
    <row r="117" spans="1:1" x14ac:dyDescent="0.3">
      <c r="A117" s="72"/>
    </row>
    <row r="118" spans="1:1" x14ac:dyDescent="0.3">
      <c r="A118" s="72"/>
    </row>
    <row r="119" spans="1:1" x14ac:dyDescent="0.3">
      <c r="A119" s="72"/>
    </row>
    <row r="120" spans="1:1" x14ac:dyDescent="0.3">
      <c r="A120" s="72"/>
    </row>
    <row r="121" spans="1:1" x14ac:dyDescent="0.3">
      <c r="A121" s="72"/>
    </row>
    <row r="122" spans="1:1" x14ac:dyDescent="0.3">
      <c r="A122" s="72"/>
    </row>
    <row r="123" spans="1:1" x14ac:dyDescent="0.3">
      <c r="A123" s="72"/>
    </row>
    <row r="124" spans="1:1" x14ac:dyDescent="0.3">
      <c r="A124" s="72"/>
    </row>
    <row r="125" spans="1:1" x14ac:dyDescent="0.3">
      <c r="A125" s="72"/>
    </row>
    <row r="126" spans="1:1" x14ac:dyDescent="0.3">
      <c r="A126" s="72"/>
    </row>
    <row r="127" spans="1:1" x14ac:dyDescent="0.3">
      <c r="A127" s="72"/>
    </row>
    <row r="128" spans="1:1" x14ac:dyDescent="0.3">
      <c r="A128" s="72"/>
    </row>
    <row r="129" spans="1:1" x14ac:dyDescent="0.3">
      <c r="A129" s="72"/>
    </row>
    <row r="130" spans="1:1" x14ac:dyDescent="0.3">
      <c r="A130" s="72"/>
    </row>
  </sheetData>
  <sheetProtection algorithmName="SHA-512" hashValue="YH7sgHeLfEq79P/ZUGTcNko6q30KpU1ediv62Ittf2gv20ArE/4axyYeUKQaNVLMiHf/a4nt5trOxGPVTz78nQ==" saltValue="Z44KOI74KNkBnVtHkjw2fw==" spinCount="100000" sheet="1" objects="1" scenarios="1"/>
  <mergeCells count="39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31:B31"/>
    <mergeCell ref="A32:C34"/>
    <mergeCell ref="B35:I35"/>
    <mergeCell ref="J35:T35"/>
    <mergeCell ref="A26:B26"/>
    <mergeCell ref="A27:B27"/>
    <mergeCell ref="A28:C28"/>
    <mergeCell ref="A29:B29"/>
    <mergeCell ref="A30:B30"/>
  </mergeCells>
  <pageMargins left="0.7" right="0.7" top="0.75" bottom="0.75" header="0.511811023622047" footer="0.511811023622047"/>
  <pageSetup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V151"/>
  <sheetViews>
    <sheetView showGridLines="0" zoomScaleNormal="100" workbookViewId="0">
      <selection activeCell="P3" sqref="P3"/>
    </sheetView>
  </sheetViews>
  <sheetFormatPr defaultColWidth="8.44140625" defaultRowHeight="14.4" x14ac:dyDescent="0.3"/>
  <cols>
    <col min="1" max="11" width="10.77734375" customWidth="1"/>
  </cols>
  <sheetData>
    <row r="1" spans="1:19" x14ac:dyDescent="0.3"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M1" s="123" t="s">
        <v>100</v>
      </c>
      <c r="N1" s="123"/>
      <c r="O1" s="123"/>
      <c r="P1" s="124">
        <v>2025</v>
      </c>
      <c r="Q1" s="124"/>
      <c r="R1" s="124"/>
      <c r="S1" s="124"/>
    </row>
    <row r="2" spans="1:19" x14ac:dyDescent="0.3">
      <c r="C2" s="122"/>
      <c r="D2" s="122"/>
      <c r="E2" s="122"/>
      <c r="F2" s="122"/>
      <c r="G2" s="122"/>
      <c r="H2" s="122"/>
      <c r="I2" s="122"/>
      <c r="J2" s="122"/>
      <c r="K2" s="122"/>
      <c r="M2" s="123"/>
      <c r="N2" s="123"/>
      <c r="O2" s="123"/>
      <c r="P2" s="124"/>
      <c r="Q2" s="124"/>
      <c r="R2" s="124"/>
      <c r="S2" s="124"/>
    </row>
    <row r="3" spans="1:19" x14ac:dyDescent="0.3">
      <c r="C3" s="122"/>
      <c r="D3" s="122"/>
      <c r="E3" s="122"/>
      <c r="F3" s="122"/>
      <c r="G3" s="122"/>
      <c r="H3" s="122"/>
      <c r="I3" s="122"/>
      <c r="J3" s="122"/>
      <c r="K3" s="122"/>
      <c r="L3" s="52"/>
      <c r="M3" s="1" t="s">
        <v>2</v>
      </c>
      <c r="N3" s="1"/>
    </row>
    <row r="4" spans="1:19" x14ac:dyDescent="0.3">
      <c r="C4" s="122"/>
      <c r="D4" s="122"/>
      <c r="E4" s="122"/>
      <c r="F4" s="122"/>
      <c r="G4" s="122"/>
      <c r="H4" s="122"/>
      <c r="I4" s="122"/>
      <c r="J4" s="122"/>
      <c r="K4" s="122"/>
      <c r="L4" s="52"/>
      <c r="M4" s="1">
        <v>0</v>
      </c>
      <c r="N4" s="1">
        <f>COUNTIF($U37:$U165,0)</f>
        <v>0</v>
      </c>
    </row>
    <row r="5" spans="1:19" ht="15" customHeight="1" x14ac:dyDescent="0.3">
      <c r="C5" s="125">
        <v>2025</v>
      </c>
      <c r="D5" s="125"/>
      <c r="E5" s="125"/>
      <c r="F5" s="125"/>
      <c r="G5" s="125"/>
      <c r="H5" s="125"/>
      <c r="I5" s="125"/>
      <c r="J5" s="125"/>
      <c r="K5" s="125"/>
      <c r="L5" s="52"/>
      <c r="M5" s="1">
        <v>1</v>
      </c>
      <c r="N5" s="1">
        <f>COUNTIF($U37:$U165,1)</f>
        <v>0</v>
      </c>
    </row>
    <row r="6" spans="1:19" ht="15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  <c r="L6" s="52"/>
      <c r="M6" s="1">
        <v>2</v>
      </c>
      <c r="N6" s="1">
        <f>COUNTIF($U37:$U165,2)</f>
        <v>0</v>
      </c>
    </row>
    <row r="7" spans="1:19" x14ac:dyDescent="0.3">
      <c r="C7" s="142" t="s">
        <v>101</v>
      </c>
      <c r="D7" s="142"/>
      <c r="E7" s="142"/>
      <c r="F7" s="142"/>
      <c r="G7" s="142"/>
      <c r="H7" s="142"/>
      <c r="I7" s="142"/>
      <c r="J7" s="142"/>
      <c r="K7" s="142"/>
      <c r="L7" s="52"/>
      <c r="M7" s="1">
        <v>3</v>
      </c>
      <c r="N7" s="1">
        <f>COUNTIF($U37:$U165,3)</f>
        <v>0</v>
      </c>
    </row>
    <row r="8" spans="1:19" x14ac:dyDescent="0.3">
      <c r="C8" s="142"/>
      <c r="D8" s="142"/>
      <c r="E8" s="142"/>
      <c r="F8" s="142"/>
      <c r="G8" s="142"/>
      <c r="H8" s="142"/>
      <c r="I8" s="142"/>
      <c r="J8" s="142"/>
      <c r="K8" s="142"/>
      <c r="L8" s="52"/>
      <c r="M8" s="1">
        <v>4</v>
      </c>
      <c r="N8" s="1">
        <f>COUNTIF($U37:$U165,4)</f>
        <v>0</v>
      </c>
    </row>
    <row r="9" spans="1:19" x14ac:dyDescent="0.3">
      <c r="A9" s="135" t="s">
        <v>67</v>
      </c>
      <c r="B9" s="135"/>
      <c r="C9" s="135"/>
      <c r="D9" s="136" t="s">
        <v>10</v>
      </c>
      <c r="E9" s="136"/>
      <c r="F9" s="119" t="s">
        <v>11</v>
      </c>
      <c r="G9" s="119"/>
      <c r="H9" s="120" t="s">
        <v>12</v>
      </c>
      <c r="I9" s="120"/>
      <c r="J9" s="121" t="s">
        <v>13</v>
      </c>
      <c r="K9" s="121"/>
      <c r="L9" s="52"/>
      <c r="M9" s="1">
        <v>5</v>
      </c>
      <c r="N9" s="1">
        <f>COUNTIF($U37:$U165,5)</f>
        <v>0</v>
      </c>
    </row>
    <row r="10" spans="1:19" x14ac:dyDescent="0.3">
      <c r="A10" s="112" t="s">
        <v>15</v>
      </c>
      <c r="B10" s="112"/>
      <c r="C10" s="54">
        <f>SUM(B37:I204)</f>
        <v>0</v>
      </c>
      <c r="D10" s="5" t="s">
        <v>16</v>
      </c>
      <c r="E10" s="55">
        <f>SUM(B37:B204)</f>
        <v>0</v>
      </c>
      <c r="F10" s="15" t="s">
        <v>16</v>
      </c>
      <c r="G10" s="56">
        <f>SUM(C37:C204)</f>
        <v>0</v>
      </c>
      <c r="H10" s="16" t="s">
        <v>16</v>
      </c>
      <c r="I10" s="57">
        <f>SUM(D37:D204)</f>
        <v>0</v>
      </c>
      <c r="J10" s="17" t="s">
        <v>16</v>
      </c>
      <c r="K10" s="58">
        <f>SUM(E37:E204)</f>
        <v>0</v>
      </c>
      <c r="L10" s="52"/>
      <c r="M10" s="1">
        <v>6</v>
      </c>
      <c r="N10" s="1">
        <f>COUNTIF($U37:$U165,6)</f>
        <v>0</v>
      </c>
    </row>
    <row r="11" spans="1:19" x14ac:dyDescent="0.3">
      <c r="A11" s="112" t="s">
        <v>19</v>
      </c>
      <c r="B11" s="112"/>
      <c r="C11" s="54">
        <f>SUM(J37:J204)</f>
        <v>0</v>
      </c>
      <c r="D11" s="5" t="s">
        <v>20</v>
      </c>
      <c r="E11" s="55">
        <f>SUMIF(B37:B204,"1",$J37:$J204)</f>
        <v>0</v>
      </c>
      <c r="F11" s="15" t="s">
        <v>20</v>
      </c>
      <c r="G11" s="56">
        <f>SUMIF(C37:C204,"1",$J37:$J204)</f>
        <v>0</v>
      </c>
      <c r="H11" s="16" t="s">
        <v>20</v>
      </c>
      <c r="I11" s="57">
        <f>SUMIF(D37:D204,"1",$J37:$J204)</f>
        <v>0</v>
      </c>
      <c r="J11" s="17" t="s">
        <v>20</v>
      </c>
      <c r="K11" s="58">
        <f>SUMIF(E37:E204,"1",$J37:$J204)</f>
        <v>0</v>
      </c>
      <c r="L11" s="52"/>
      <c r="M11" s="1">
        <v>7</v>
      </c>
      <c r="N11" s="1">
        <f>COUNTIF($U37:$U165,7)</f>
        <v>0</v>
      </c>
    </row>
    <row r="12" spans="1:19" x14ac:dyDescent="0.3">
      <c r="A12" s="112" t="s">
        <v>22</v>
      </c>
      <c r="B12" s="112"/>
      <c r="C12" s="54">
        <f>SUM(K37:K204)</f>
        <v>0</v>
      </c>
      <c r="D12" s="5" t="s">
        <v>23</v>
      </c>
      <c r="E12" s="55">
        <f ca="1">SUMIF(B37:B205,"1",$K37:$K204)</f>
        <v>0</v>
      </c>
      <c r="F12" s="15" t="s">
        <v>23</v>
      </c>
      <c r="G12" s="56">
        <f>SUMIF(C37:C204,"1",$K37:$K204)</f>
        <v>0</v>
      </c>
      <c r="H12" s="16" t="s">
        <v>23</v>
      </c>
      <c r="I12" s="57">
        <f>SUMIF(D37:D204,"1",$K37:$K204)</f>
        <v>0</v>
      </c>
      <c r="J12" s="17" t="s">
        <v>23</v>
      </c>
      <c r="K12" s="58">
        <f>SUMIF(E37:E204,"1",$K37:$K204)</f>
        <v>0</v>
      </c>
      <c r="L12" s="52"/>
      <c r="M12" s="1">
        <v>8</v>
      </c>
      <c r="N12" s="1">
        <f>COUNTIF($U37:$U165,8)</f>
        <v>0</v>
      </c>
    </row>
    <row r="13" spans="1:19" x14ac:dyDescent="0.3">
      <c r="A13" s="112" t="s">
        <v>25</v>
      </c>
      <c r="B13" s="112"/>
      <c r="C13" s="54">
        <f>SUM(L37:L204)</f>
        <v>0</v>
      </c>
      <c r="D13" s="5" t="s">
        <v>26</v>
      </c>
      <c r="E13" s="55">
        <f>SUMIF(B37:B205,"1",$L37:$L205)</f>
        <v>0</v>
      </c>
      <c r="F13" s="15" t="s">
        <v>26</v>
      </c>
      <c r="G13" s="56">
        <f>SUMIF(C37:C204,"1",$L37:$L205)</f>
        <v>0</v>
      </c>
      <c r="H13" s="16" t="s">
        <v>26</v>
      </c>
      <c r="I13" s="57">
        <f>SUMIF(D37:D204,"1",$L37:$L205)</f>
        <v>0</v>
      </c>
      <c r="J13" s="17" t="s">
        <v>26</v>
      </c>
      <c r="K13" s="58">
        <f>SUMIF(E37:E204,"1",$L37:$L205)</f>
        <v>0</v>
      </c>
      <c r="L13" s="52"/>
      <c r="M13" s="1">
        <v>9</v>
      </c>
      <c r="N13" s="1">
        <f>COUNTIF($U37:$U165,9)</f>
        <v>0</v>
      </c>
    </row>
    <row r="14" spans="1:19" x14ac:dyDescent="0.3">
      <c r="A14" s="112" t="s">
        <v>28</v>
      </c>
      <c r="B14" s="112"/>
      <c r="C14" s="54">
        <f>SUM(M37:M204)</f>
        <v>0</v>
      </c>
      <c r="D14" s="5" t="s">
        <v>29</v>
      </c>
      <c r="E14" s="55">
        <f>SUMIF(B37:B205,"1",$M37:$M205)</f>
        <v>0</v>
      </c>
      <c r="F14" s="15" t="s">
        <v>29</v>
      </c>
      <c r="G14" s="56">
        <f>SUMIF(C37:C204,"1",$M37:$M205)</f>
        <v>0</v>
      </c>
      <c r="H14" s="16" t="s">
        <v>29</v>
      </c>
      <c r="I14" s="57">
        <f>SUMIF(D37:D204,"1",$M37:$M205)</f>
        <v>0</v>
      </c>
      <c r="J14" s="17" t="s">
        <v>29</v>
      </c>
      <c r="K14" s="58">
        <f>SUMIF(E37:E204,"1",$M37:$M205)</f>
        <v>0</v>
      </c>
      <c r="L14" s="52"/>
      <c r="M14" s="1">
        <v>10</v>
      </c>
      <c r="N14" s="1">
        <f>COUNTIF($U37:$U165,10)</f>
        <v>0</v>
      </c>
    </row>
    <row r="15" spans="1:19" x14ac:dyDescent="0.3">
      <c r="A15" s="112" t="s">
        <v>31</v>
      </c>
      <c r="B15" s="112"/>
      <c r="C15" s="54">
        <f>SUM(N37:N204)</f>
        <v>0</v>
      </c>
      <c r="D15" s="5" t="s">
        <v>32</v>
      </c>
      <c r="E15" s="55">
        <f>SUMIF(B37:B205,"1",$N37:$N205)</f>
        <v>0</v>
      </c>
      <c r="F15" s="15" t="s">
        <v>32</v>
      </c>
      <c r="G15" s="56">
        <f>SUMIF(C37:C204,"1",$N37:$N205)</f>
        <v>0</v>
      </c>
      <c r="H15" s="16" t="s">
        <v>32</v>
      </c>
      <c r="I15" s="57">
        <f>SUMIF(D37:D204,"1",$N37:$N205)</f>
        <v>0</v>
      </c>
      <c r="J15" s="17" t="s">
        <v>32</v>
      </c>
      <c r="K15" s="58">
        <f>SUMIF(E37:E204,"1",$N37:$N205)</f>
        <v>0</v>
      </c>
      <c r="L15" s="52"/>
      <c r="M15" s="1">
        <v>11</v>
      </c>
      <c r="N15" s="1">
        <f>COUNTIF($U37:$U165,11)</f>
        <v>0</v>
      </c>
    </row>
    <row r="16" spans="1:19" x14ac:dyDescent="0.3">
      <c r="A16" s="112" t="s">
        <v>34</v>
      </c>
      <c r="B16" s="112"/>
      <c r="C16" s="54">
        <f>SUM(O37:O204)</f>
        <v>0</v>
      </c>
      <c r="D16" s="5" t="s">
        <v>35</v>
      </c>
      <c r="E16" s="55">
        <f>SUMIF(B37:B205,"1",$O37:$O205)</f>
        <v>0</v>
      </c>
      <c r="F16" s="15" t="s">
        <v>35</v>
      </c>
      <c r="G16" s="56">
        <f>SUMIF(C37:C204,"1",$O37:$O205)</f>
        <v>0</v>
      </c>
      <c r="H16" s="16" t="s">
        <v>35</v>
      </c>
      <c r="I16" s="57">
        <f>SUMIF(D37:D204,"1",$O37:$O205)</f>
        <v>0</v>
      </c>
      <c r="J16" s="17" t="s">
        <v>35</v>
      </c>
      <c r="K16" s="58">
        <f>SUMIF(E37:E204,"1",$O37:$O205)</f>
        <v>0</v>
      </c>
      <c r="L16" s="52"/>
      <c r="M16" s="1">
        <v>12</v>
      </c>
      <c r="N16" s="1">
        <f>COUNTIF($U37:$U165,12)</f>
        <v>0</v>
      </c>
    </row>
    <row r="17" spans="1:14" x14ac:dyDescent="0.3">
      <c r="A17" s="112" t="s">
        <v>36</v>
      </c>
      <c r="B17" s="112"/>
      <c r="C17" s="54">
        <f>SUM(P37:P204)</f>
        <v>0</v>
      </c>
      <c r="D17" s="5" t="s">
        <v>37</v>
      </c>
      <c r="E17" s="55">
        <f>SUMIF(B37:B205,"1",$P37:$P205)</f>
        <v>0</v>
      </c>
      <c r="F17" s="15" t="s">
        <v>37</v>
      </c>
      <c r="G17" s="56">
        <f>SUMIF(C37:C204,"1",$P37:$P205)</f>
        <v>0</v>
      </c>
      <c r="H17" s="16" t="s">
        <v>37</v>
      </c>
      <c r="I17" s="57">
        <f>SUMIF(D37:D204,"1",$P37:$P205)</f>
        <v>0</v>
      </c>
      <c r="J17" s="17" t="s">
        <v>37</v>
      </c>
      <c r="K17" s="58">
        <f>SUMIF(E37:E204,"1",$P37:$P205)</f>
        <v>0</v>
      </c>
      <c r="L17" s="52"/>
      <c r="M17" s="1">
        <v>13</v>
      </c>
      <c r="N17" s="1">
        <f>COUNTIF($U37:$U165,13)</f>
        <v>0</v>
      </c>
    </row>
    <row r="18" spans="1:14" x14ac:dyDescent="0.3">
      <c r="A18" s="112" t="s">
        <v>38</v>
      </c>
      <c r="B18" s="112"/>
      <c r="C18" s="54">
        <f>SUM(Q37:Q204)</f>
        <v>0</v>
      </c>
      <c r="D18" s="5" t="s">
        <v>39</v>
      </c>
      <c r="E18" s="55">
        <f>SUMIF(B37:B205,"1",$Q37:$Q205)</f>
        <v>0</v>
      </c>
      <c r="F18" s="15" t="s">
        <v>39</v>
      </c>
      <c r="G18" s="56">
        <f>SUMIF(C37:C204,"1",$Q37:$Q205)</f>
        <v>0</v>
      </c>
      <c r="H18" s="16" t="s">
        <v>39</v>
      </c>
      <c r="I18" s="57">
        <f>SUMIF(D37:D204,"1",$Q37:$Q205)</f>
        <v>0</v>
      </c>
      <c r="J18" s="17" t="s">
        <v>39</v>
      </c>
      <c r="K18" s="58">
        <f>SUMIF(E37:E204,"1",$Q37:$Q205)</f>
        <v>0</v>
      </c>
      <c r="L18" s="52"/>
      <c r="M18" s="1">
        <v>14</v>
      </c>
      <c r="N18" s="1">
        <f>COUNTIF($U37:$U165,14)</f>
        <v>0</v>
      </c>
    </row>
    <row r="19" spans="1:14" x14ac:dyDescent="0.3">
      <c r="A19" s="112" t="s">
        <v>40</v>
      </c>
      <c r="B19" s="112"/>
      <c r="C19" s="54">
        <f>SUM(R37:R204)</f>
        <v>0</v>
      </c>
      <c r="D19" s="5" t="s">
        <v>41</v>
      </c>
      <c r="E19" s="55">
        <f>SUMIF(B37:B205,"1",$R37:$R307)</f>
        <v>0</v>
      </c>
      <c r="F19" s="15" t="s">
        <v>41</v>
      </c>
      <c r="G19" s="56">
        <f>SUMIF(C37:C204,"1",$R37:$R307)</f>
        <v>0</v>
      </c>
      <c r="H19" s="16" t="s">
        <v>41</v>
      </c>
      <c r="I19" s="57">
        <f>SUMIF(D37:D204,"1",$R37:$R307)</f>
        <v>0</v>
      </c>
      <c r="J19" s="17" t="s">
        <v>41</v>
      </c>
      <c r="K19" s="58">
        <f>SUMIF(E37:E204,"1",$R37:$R307)</f>
        <v>0</v>
      </c>
      <c r="L19" s="52"/>
      <c r="M19" s="1">
        <v>15</v>
      </c>
      <c r="N19" s="1">
        <f>COUNTIF($U37:$U165,15)</f>
        <v>0</v>
      </c>
    </row>
    <row r="20" spans="1:14" x14ac:dyDescent="0.3">
      <c r="A20" s="112" t="s">
        <v>42</v>
      </c>
      <c r="B20" s="112"/>
      <c r="C20" s="54">
        <f>SUM(S37:S204)</f>
        <v>0</v>
      </c>
      <c r="D20" s="5" t="s">
        <v>43</v>
      </c>
      <c r="E20" s="55">
        <f>SUMIF(B37:B205,"1",$S37:$S205)</f>
        <v>0</v>
      </c>
      <c r="F20" s="15" t="s">
        <v>43</v>
      </c>
      <c r="G20" s="56">
        <f>SUMIF(C37:C204,"1",$S37:$S205)</f>
        <v>0</v>
      </c>
      <c r="H20" s="16" t="s">
        <v>43</v>
      </c>
      <c r="I20" s="57">
        <f>SUMIF(D37:D204,"1",$S37:$S205)</f>
        <v>0</v>
      </c>
      <c r="J20" s="17" t="s">
        <v>43</v>
      </c>
      <c r="K20" s="58">
        <f>SUMIF(E37:E204,"1",$S37:$S205)</f>
        <v>0</v>
      </c>
      <c r="L20" s="52"/>
      <c r="M20" s="1">
        <v>16</v>
      </c>
      <c r="N20" s="1">
        <f>COUNTIF($U37:$U165,16)</f>
        <v>0</v>
      </c>
    </row>
    <row r="21" spans="1:14" x14ac:dyDescent="0.3">
      <c r="A21" s="112" t="s">
        <v>44</v>
      </c>
      <c r="B21" s="112"/>
      <c r="C21" s="54">
        <f>SUM(T37:T204)</f>
        <v>0</v>
      </c>
      <c r="D21" s="59" t="s">
        <v>45</v>
      </c>
      <c r="E21" s="60">
        <f>SUMIF(B37:B205,"1",$T37:$T205)</f>
        <v>0</v>
      </c>
      <c r="F21" s="20" t="s">
        <v>45</v>
      </c>
      <c r="G21" s="61">
        <f>SUMIF(C37:C204,"1",$T37:$T205)</f>
        <v>0</v>
      </c>
      <c r="H21" s="22" t="s">
        <v>45</v>
      </c>
      <c r="I21" s="62">
        <f>SUMIF(D37:D204,"1",$T37:$T205)</f>
        <v>0</v>
      </c>
      <c r="J21" s="24" t="s">
        <v>45</v>
      </c>
      <c r="K21" s="63">
        <f>SUMIF(E37:E204,"1",$T37:$T205)</f>
        <v>0</v>
      </c>
      <c r="L21" s="52"/>
      <c r="M21" s="1">
        <v>17</v>
      </c>
      <c r="N21" s="1">
        <f>COUNTIF($U37:$U165,17)</f>
        <v>0</v>
      </c>
    </row>
    <row r="22" spans="1:14" x14ac:dyDescent="0.3">
      <c r="A22" s="133" t="s">
        <v>46</v>
      </c>
      <c r="B22" s="133"/>
      <c r="C22" s="133"/>
      <c r="D22" s="134" t="s">
        <v>47</v>
      </c>
      <c r="E22" s="134"/>
      <c r="F22" s="115" t="s">
        <v>48</v>
      </c>
      <c r="G22" s="115"/>
      <c r="H22" s="116" t="s">
        <v>49</v>
      </c>
      <c r="I22" s="116"/>
      <c r="J22" s="110" t="s">
        <v>45</v>
      </c>
      <c r="K22" s="110"/>
      <c r="L22" s="52"/>
      <c r="M22" s="1">
        <v>18</v>
      </c>
      <c r="N22" s="1">
        <f>COUNTIF($U37:$U165,18)</f>
        <v>0</v>
      </c>
    </row>
    <row r="23" spans="1:14" x14ac:dyDescent="0.3">
      <c r="A23" s="133" t="s">
        <v>50</v>
      </c>
      <c r="B23" s="133"/>
      <c r="C23" s="64">
        <v>0</v>
      </c>
      <c r="D23" s="41" t="s">
        <v>16</v>
      </c>
      <c r="E23" s="65">
        <f>SUM(F37:F204)</f>
        <v>0</v>
      </c>
      <c r="F23" s="32" t="s">
        <v>16</v>
      </c>
      <c r="G23" s="66">
        <f>SUM(G37:G204)</f>
        <v>0</v>
      </c>
      <c r="H23" s="34" t="s">
        <v>16</v>
      </c>
      <c r="I23" s="67">
        <f>SUM(H37:H204)</f>
        <v>0</v>
      </c>
      <c r="J23" s="36" t="s">
        <v>16</v>
      </c>
      <c r="K23" s="68">
        <f>SUM(I37:I204)</f>
        <v>0</v>
      </c>
      <c r="L23" s="52"/>
      <c r="M23" s="1">
        <v>19</v>
      </c>
      <c r="N23" s="1">
        <f>COUNTIF($U37:$U165,19)</f>
        <v>0</v>
      </c>
    </row>
    <row r="24" spans="1:14" x14ac:dyDescent="0.3">
      <c r="A24" s="133" t="s">
        <v>51</v>
      </c>
      <c r="B24" s="133"/>
      <c r="C24" s="64">
        <v>0</v>
      </c>
      <c r="D24" s="41" t="s">
        <v>20</v>
      </c>
      <c r="E24" s="65">
        <f>SUMIF(F37:F204,"1",$J37:$J204)</f>
        <v>0</v>
      </c>
      <c r="F24" s="32" t="s">
        <v>20</v>
      </c>
      <c r="G24" s="66">
        <f>SUMIF(G37:G204,"1",$J37:$J204)</f>
        <v>0</v>
      </c>
      <c r="H24" s="34" t="s">
        <v>20</v>
      </c>
      <c r="I24" s="67">
        <f>SUMIF(H37:H204,"1",$J37:$J204)</f>
        <v>0</v>
      </c>
      <c r="J24" s="36" t="s">
        <v>20</v>
      </c>
      <c r="K24" s="68">
        <f>SUMIF(I37:I204,"1",$J37:$J204)</f>
        <v>0</v>
      </c>
      <c r="L24" s="52"/>
      <c r="M24" s="1">
        <v>20</v>
      </c>
      <c r="N24" s="1">
        <f>COUNTIF($U37:$U165,20)</f>
        <v>0</v>
      </c>
    </row>
    <row r="25" spans="1:14" x14ac:dyDescent="0.3">
      <c r="A25" s="133" t="s">
        <v>52</v>
      </c>
      <c r="B25" s="133"/>
      <c r="C25" s="64">
        <v>0</v>
      </c>
      <c r="D25" s="41" t="s">
        <v>23</v>
      </c>
      <c r="E25" s="65">
        <f>SUMIF(F37:F204,"1",$K37:$K204)</f>
        <v>0</v>
      </c>
      <c r="F25" s="32" t="s">
        <v>23</v>
      </c>
      <c r="G25" s="66">
        <f>SUMIF(G37:G204,"1",$K37:$K204)</f>
        <v>0</v>
      </c>
      <c r="H25" s="34" t="s">
        <v>23</v>
      </c>
      <c r="I25" s="67">
        <f>SUMIF(H37:H204,"1",$K37:$K204)</f>
        <v>0</v>
      </c>
      <c r="J25" s="36" t="s">
        <v>23</v>
      </c>
      <c r="K25" s="68">
        <f>SUMIF(I37:I204,"1",$K37:$K204)</f>
        <v>0</v>
      </c>
      <c r="L25" s="52"/>
      <c r="M25" s="1">
        <v>21</v>
      </c>
      <c r="N25" s="1">
        <f>COUNTIF($U37:$U165,21)</f>
        <v>0</v>
      </c>
    </row>
    <row r="26" spans="1:14" x14ac:dyDescent="0.3">
      <c r="A26" s="111" t="s">
        <v>53</v>
      </c>
      <c r="B26" s="111"/>
      <c r="C26" s="64">
        <v>0</v>
      </c>
      <c r="D26" s="41" t="s">
        <v>26</v>
      </c>
      <c r="E26" s="65">
        <f>SUMIF(F37:F204,"1",$L37:$L204)</f>
        <v>0</v>
      </c>
      <c r="F26" s="32" t="s">
        <v>26</v>
      </c>
      <c r="G26" s="66">
        <f>SUMIF(G37:G204,"1",$L37:$L204)</f>
        <v>0</v>
      </c>
      <c r="H26" s="34" t="s">
        <v>26</v>
      </c>
      <c r="I26" s="67">
        <f>SUMIF(H37:H204,"1",$L37:$L204)</f>
        <v>0</v>
      </c>
      <c r="J26" s="36" t="s">
        <v>26</v>
      </c>
      <c r="K26" s="68">
        <f>SUMIF(I37:I204,"1",$L37:$L204)</f>
        <v>0</v>
      </c>
      <c r="L26" s="52"/>
      <c r="M26" s="1">
        <v>22</v>
      </c>
      <c r="N26" s="1">
        <f>COUNTIF($U37:$U165,22)</f>
        <v>0</v>
      </c>
    </row>
    <row r="27" spans="1:14" x14ac:dyDescent="0.3">
      <c r="A27" s="105" t="s">
        <v>111</v>
      </c>
      <c r="B27" s="105"/>
      <c r="C27" s="99">
        <v>0</v>
      </c>
      <c r="D27" s="41" t="s">
        <v>29</v>
      </c>
      <c r="E27" s="65">
        <f>SUMIF(F37:F204,"1",$M37:$M2204)</f>
        <v>0</v>
      </c>
      <c r="F27" s="32" t="s">
        <v>29</v>
      </c>
      <c r="G27" s="66">
        <f>SUMIF(G37:G204,"1",$M37:$M2204)</f>
        <v>0</v>
      </c>
      <c r="H27" s="34" t="s">
        <v>29</v>
      </c>
      <c r="I27" s="67">
        <f>SUMIF(H37:H204,"1",$M37:$M2204)</f>
        <v>0</v>
      </c>
      <c r="J27" s="36" t="s">
        <v>29</v>
      </c>
      <c r="K27" s="68">
        <f>SUMIF(I37:I204,"1",$M37:$M2204)</f>
        <v>0</v>
      </c>
      <c r="L27" s="52"/>
      <c r="M27" s="1">
        <v>23</v>
      </c>
      <c r="N27" s="1">
        <f>COUNTIF($U37:$U165,23)</f>
        <v>0</v>
      </c>
    </row>
    <row r="28" spans="1:14" x14ac:dyDescent="0.3">
      <c r="A28" s="129" t="s">
        <v>54</v>
      </c>
      <c r="B28" s="129"/>
      <c r="C28" s="129"/>
      <c r="D28" s="41" t="s">
        <v>32</v>
      </c>
      <c r="E28" s="65">
        <f>SUMIF(F37:F204,"1",$N37:$N204)</f>
        <v>0</v>
      </c>
      <c r="F28" s="32" t="s">
        <v>32</v>
      </c>
      <c r="G28" s="66">
        <f>SUMIF(G37:G204,"1",$N37:$N204)</f>
        <v>0</v>
      </c>
      <c r="H28" s="34" t="s">
        <v>32</v>
      </c>
      <c r="I28" s="67">
        <f>SUMIF(H37:H204,"1",$N37:$N204)</f>
        <v>0</v>
      </c>
      <c r="J28" s="36" t="s">
        <v>32</v>
      </c>
      <c r="K28" s="68">
        <f>SUMIF(I37:I204,"1",$N37:$N204)</f>
        <v>0</v>
      </c>
      <c r="M28" s="14" t="s">
        <v>55</v>
      </c>
      <c r="N28" s="1">
        <f t="shared" ref="N28:N33" si="0">COUNTIF($V$37:$V$165,M29)</f>
        <v>0</v>
      </c>
    </row>
    <row r="29" spans="1:14" x14ac:dyDescent="0.3">
      <c r="A29" s="106" t="s">
        <v>56</v>
      </c>
      <c r="B29" s="106"/>
      <c r="C29" s="69"/>
      <c r="D29" s="41" t="s">
        <v>35</v>
      </c>
      <c r="E29" s="65">
        <f>SUMIF(F37:F204,"1",$O37:$O204)</f>
        <v>0</v>
      </c>
      <c r="F29" s="32" t="s">
        <v>35</v>
      </c>
      <c r="G29" s="66">
        <f>SUMIF(G37:G204,"1",$O37:$O204)</f>
        <v>0</v>
      </c>
      <c r="H29" s="34" t="s">
        <v>35</v>
      </c>
      <c r="I29" s="67">
        <f>SUMIF(H37:H204,"1",$O37:$O204)</f>
        <v>0</v>
      </c>
      <c r="J29" s="36" t="s">
        <v>35</v>
      </c>
      <c r="K29" s="68">
        <f>SUMIF(I37:I204,"1",$O37:$O204)</f>
        <v>0</v>
      </c>
      <c r="M29" s="14" t="s">
        <v>57</v>
      </c>
      <c r="N29" s="1">
        <f t="shared" si="0"/>
        <v>0</v>
      </c>
    </row>
    <row r="30" spans="1:14" x14ac:dyDescent="0.3">
      <c r="A30" s="107" t="s">
        <v>58</v>
      </c>
      <c r="B30" s="107"/>
      <c r="C30" s="70"/>
      <c r="D30" s="41" t="s">
        <v>37</v>
      </c>
      <c r="E30" s="65">
        <f>SUMIF(F37:F204,"1",$P37:$P204)</f>
        <v>0</v>
      </c>
      <c r="F30" s="32" t="s">
        <v>37</v>
      </c>
      <c r="G30" s="66">
        <f>SUMIF(G37:G204,"1",$P37:$P204)</f>
        <v>0</v>
      </c>
      <c r="H30" s="34" t="s">
        <v>37</v>
      </c>
      <c r="I30" s="67">
        <f>SUMIF(H37:H204,"1",$P37:$P204)</f>
        <v>0</v>
      </c>
      <c r="J30" s="36" t="s">
        <v>37</v>
      </c>
      <c r="K30" s="68">
        <f>SUMIF(I37:I204,"1",$P37:$P204)</f>
        <v>0</v>
      </c>
      <c r="M30" s="14" t="s">
        <v>59</v>
      </c>
      <c r="N30" s="1">
        <f t="shared" si="0"/>
        <v>0</v>
      </c>
    </row>
    <row r="31" spans="1:14" x14ac:dyDescent="0.3">
      <c r="A31" s="108" t="s">
        <v>60</v>
      </c>
      <c r="B31" s="108"/>
      <c r="C31" s="71"/>
      <c r="D31" s="41" t="s">
        <v>39</v>
      </c>
      <c r="E31" s="65">
        <f>SUMIF(F37:F204,"1",$Q37:$Q204)</f>
        <v>0</v>
      </c>
      <c r="F31" s="32" t="s">
        <v>39</v>
      </c>
      <c r="G31" s="66">
        <f>SUMIF(G37:G204,"1",$Q37:$Q204)</f>
        <v>0</v>
      </c>
      <c r="H31" s="34" t="s">
        <v>39</v>
      </c>
      <c r="I31" s="67">
        <f>SUMIF(H37:H204,"1",$Q37:$Q204)</f>
        <v>0</v>
      </c>
      <c r="J31" s="36" t="s">
        <v>39</v>
      </c>
      <c r="K31" s="68">
        <f>SUMIF(I37:I204,"1",$Q37:$Q204)</f>
        <v>0</v>
      </c>
      <c r="M31" s="14" t="s">
        <v>61</v>
      </c>
      <c r="N31" s="1">
        <f t="shared" si="0"/>
        <v>0</v>
      </c>
    </row>
    <row r="32" spans="1:14" ht="15" customHeight="1" x14ac:dyDescent="0.3">
      <c r="A32" s="146"/>
      <c r="B32" s="146"/>
      <c r="C32" s="146"/>
      <c r="D32" s="41" t="s">
        <v>41</v>
      </c>
      <c r="E32" s="65">
        <f>SUMIF(F37:F204,"1",$R37:$R204)</f>
        <v>0</v>
      </c>
      <c r="F32" s="32" t="s">
        <v>41</v>
      </c>
      <c r="G32" s="66">
        <f>SUMIF(G37:G204,"1",$R37:$R204)</f>
        <v>0</v>
      </c>
      <c r="H32" s="34" t="s">
        <v>41</v>
      </c>
      <c r="I32" s="67">
        <f>SUMIF(H37:H204,"1",$R37:$R204)</f>
        <v>0</v>
      </c>
      <c r="J32" s="36" t="s">
        <v>41</v>
      </c>
      <c r="K32" s="68">
        <f>SUMIF(I37:I204,"1",$R37:$R204)</f>
        <v>0</v>
      </c>
      <c r="M32" s="14" t="s">
        <v>62</v>
      </c>
      <c r="N32" s="1">
        <f t="shared" si="0"/>
        <v>0</v>
      </c>
    </row>
    <row r="33" spans="1:22" x14ac:dyDescent="0.3">
      <c r="A33" s="146"/>
      <c r="B33" s="146"/>
      <c r="C33" s="146"/>
      <c r="D33" s="41" t="s">
        <v>43</v>
      </c>
      <c r="E33" s="65">
        <f>SUMIF(F37:F204,"1",$S37:$S204)</f>
        <v>0</v>
      </c>
      <c r="F33" s="32" t="s">
        <v>43</v>
      </c>
      <c r="G33" s="66">
        <f>SUMIF(G37:G204,"1",$S37:$S204)</f>
        <v>0</v>
      </c>
      <c r="H33" s="34" t="s">
        <v>43</v>
      </c>
      <c r="I33" s="67">
        <f>SUMIF(H37:H204,"1",$S37:$S204)</f>
        <v>0</v>
      </c>
      <c r="J33" s="36" t="s">
        <v>43</v>
      </c>
      <c r="K33" s="68">
        <f>SUMIF(I37:I204,"1",$S37:$S204)</f>
        <v>0</v>
      </c>
      <c r="M33" s="14" t="s">
        <v>63</v>
      </c>
      <c r="N33" s="1">
        <f t="shared" si="0"/>
        <v>0</v>
      </c>
    </row>
    <row r="34" spans="1:22" x14ac:dyDescent="0.3">
      <c r="A34" s="146"/>
      <c r="B34" s="146"/>
      <c r="C34" s="146"/>
      <c r="D34" s="41" t="s">
        <v>45</v>
      </c>
      <c r="E34" s="73">
        <f>SUMIF(F37:F204,"1",$T37:$T204)</f>
        <v>0</v>
      </c>
      <c r="F34" s="32" t="s">
        <v>45</v>
      </c>
      <c r="G34" s="74">
        <f>SUMIF(G37:G204,"1",$T37:$T204)</f>
        <v>0</v>
      </c>
      <c r="H34" s="34" t="s">
        <v>45</v>
      </c>
      <c r="I34" s="75">
        <f>SUMIF(H37:H204,"1",$T37:$T204)</f>
        <v>0</v>
      </c>
      <c r="J34" s="36" t="s">
        <v>45</v>
      </c>
      <c r="K34" s="76">
        <f>SUMIF(I37:I204,"1",$T37:$T204)</f>
        <v>0</v>
      </c>
      <c r="L34" s="52"/>
      <c r="M34" s="14" t="s">
        <v>64</v>
      </c>
      <c r="N34" s="1">
        <f>COUNTIF($V$37:$V$165,M28)</f>
        <v>0</v>
      </c>
    </row>
    <row r="35" spans="1:22" x14ac:dyDescent="0.3">
      <c r="A35" s="77" t="s">
        <v>68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38" t="s">
        <v>70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78" t="s">
        <v>71</v>
      </c>
      <c r="V35" s="79" t="s">
        <v>72</v>
      </c>
    </row>
    <row r="36" spans="1:22" x14ac:dyDescent="0.3">
      <c r="A36" s="80" t="s">
        <v>73</v>
      </c>
      <c r="B36" s="81" t="s">
        <v>74</v>
      </c>
      <c r="C36" s="82" t="s">
        <v>75</v>
      </c>
      <c r="D36" s="82" t="s">
        <v>12</v>
      </c>
      <c r="E36" s="82" t="s">
        <v>13</v>
      </c>
      <c r="F36" s="82" t="s">
        <v>47</v>
      </c>
      <c r="G36" s="82" t="s">
        <v>48</v>
      </c>
      <c r="H36" s="82" t="s">
        <v>49</v>
      </c>
      <c r="I36" s="83" t="s">
        <v>76</v>
      </c>
      <c r="J36" s="84" t="s">
        <v>77</v>
      </c>
      <c r="K36" s="85" t="s">
        <v>78</v>
      </c>
      <c r="L36" s="85" t="s">
        <v>79</v>
      </c>
      <c r="M36" s="85" t="s">
        <v>80</v>
      </c>
      <c r="N36" s="85" t="s">
        <v>81</v>
      </c>
      <c r="O36" s="85" t="s">
        <v>82</v>
      </c>
      <c r="P36" s="85" t="s">
        <v>83</v>
      </c>
      <c r="Q36" s="85" t="s">
        <v>84</v>
      </c>
      <c r="R36" s="85" t="s">
        <v>85</v>
      </c>
      <c r="S36" s="85" t="s">
        <v>86</v>
      </c>
      <c r="T36" s="92" t="s">
        <v>76</v>
      </c>
      <c r="U36" s="86" t="s">
        <v>87</v>
      </c>
      <c r="V36" s="87" t="s">
        <v>88</v>
      </c>
    </row>
    <row r="37" spans="1:22" x14ac:dyDescent="0.3">
      <c r="A37" s="72"/>
    </row>
    <row r="38" spans="1:22" x14ac:dyDescent="0.3">
      <c r="A38" s="72"/>
    </row>
    <row r="39" spans="1:22" x14ac:dyDescent="0.3">
      <c r="A39" s="72"/>
    </row>
    <row r="40" spans="1:22" x14ac:dyDescent="0.3">
      <c r="A40" s="72"/>
    </row>
    <row r="41" spans="1:22" x14ac:dyDescent="0.3">
      <c r="A41" s="72"/>
    </row>
    <row r="42" spans="1:22" x14ac:dyDescent="0.3">
      <c r="A42" s="72"/>
    </row>
    <row r="43" spans="1:22" x14ac:dyDescent="0.3">
      <c r="A43" s="72"/>
    </row>
    <row r="44" spans="1:22" x14ac:dyDescent="0.3">
      <c r="A44" s="72"/>
    </row>
    <row r="45" spans="1:22" x14ac:dyDescent="0.3">
      <c r="A45" s="72"/>
    </row>
    <row r="46" spans="1:22" x14ac:dyDescent="0.3">
      <c r="A46" s="72"/>
    </row>
    <row r="47" spans="1:22" x14ac:dyDescent="0.3">
      <c r="A47" s="72"/>
    </row>
    <row r="48" spans="1:22" x14ac:dyDescent="0.3">
      <c r="A48" s="72"/>
    </row>
    <row r="49" spans="1:1" x14ac:dyDescent="0.3">
      <c r="A49" s="72"/>
    </row>
    <row r="50" spans="1:1" x14ac:dyDescent="0.3">
      <c r="A50" s="72"/>
    </row>
    <row r="51" spans="1:1" x14ac:dyDescent="0.3">
      <c r="A51" s="72"/>
    </row>
    <row r="52" spans="1:1" x14ac:dyDescent="0.3">
      <c r="A52" s="72"/>
    </row>
    <row r="53" spans="1:1" x14ac:dyDescent="0.3">
      <c r="A53" s="72"/>
    </row>
    <row r="54" spans="1:1" x14ac:dyDescent="0.3">
      <c r="A54" s="72"/>
    </row>
    <row r="55" spans="1:1" x14ac:dyDescent="0.3">
      <c r="A55" s="72"/>
    </row>
    <row r="56" spans="1:1" x14ac:dyDescent="0.3">
      <c r="A56" s="72"/>
    </row>
    <row r="57" spans="1:1" x14ac:dyDescent="0.3">
      <c r="A57" s="72"/>
    </row>
    <row r="58" spans="1:1" x14ac:dyDescent="0.3">
      <c r="A58" s="72"/>
    </row>
    <row r="59" spans="1:1" x14ac:dyDescent="0.3">
      <c r="A59" s="72"/>
    </row>
    <row r="60" spans="1:1" x14ac:dyDescent="0.3">
      <c r="A60" s="72"/>
    </row>
    <row r="61" spans="1:1" x14ac:dyDescent="0.3">
      <c r="A61" s="72"/>
    </row>
    <row r="62" spans="1:1" x14ac:dyDescent="0.3">
      <c r="A62" s="72"/>
    </row>
    <row r="63" spans="1:1" x14ac:dyDescent="0.3">
      <c r="A63" s="72"/>
    </row>
    <row r="64" spans="1:1" x14ac:dyDescent="0.3">
      <c r="A64" s="72"/>
    </row>
    <row r="65" spans="1:1" x14ac:dyDescent="0.3">
      <c r="A65" s="72"/>
    </row>
    <row r="66" spans="1:1" x14ac:dyDescent="0.3">
      <c r="A66" s="72"/>
    </row>
    <row r="67" spans="1:1" x14ac:dyDescent="0.3">
      <c r="A67" s="72"/>
    </row>
    <row r="68" spans="1:1" x14ac:dyDescent="0.3">
      <c r="A68" s="72"/>
    </row>
    <row r="69" spans="1:1" x14ac:dyDescent="0.3">
      <c r="A69" s="72"/>
    </row>
    <row r="70" spans="1:1" x14ac:dyDescent="0.3">
      <c r="A70" s="72"/>
    </row>
    <row r="71" spans="1:1" x14ac:dyDescent="0.3">
      <c r="A71" s="72"/>
    </row>
    <row r="72" spans="1:1" x14ac:dyDescent="0.3">
      <c r="A72" s="72"/>
    </row>
    <row r="73" spans="1:1" x14ac:dyDescent="0.3">
      <c r="A73" s="72"/>
    </row>
    <row r="74" spans="1:1" x14ac:dyDescent="0.3">
      <c r="A74" s="72"/>
    </row>
    <row r="75" spans="1:1" x14ac:dyDescent="0.3">
      <c r="A75" s="72"/>
    </row>
    <row r="76" spans="1:1" x14ac:dyDescent="0.3">
      <c r="A76" s="72"/>
    </row>
    <row r="77" spans="1:1" x14ac:dyDescent="0.3">
      <c r="A77" s="72"/>
    </row>
    <row r="78" spans="1:1" x14ac:dyDescent="0.3">
      <c r="A78" s="72"/>
    </row>
    <row r="79" spans="1:1" x14ac:dyDescent="0.3">
      <c r="A79" s="72"/>
    </row>
    <row r="80" spans="1:1" x14ac:dyDescent="0.3">
      <c r="A80" s="72"/>
    </row>
    <row r="81" spans="1:1" x14ac:dyDescent="0.3">
      <c r="A81" s="72"/>
    </row>
    <row r="82" spans="1:1" x14ac:dyDescent="0.3">
      <c r="A82" s="72"/>
    </row>
    <row r="83" spans="1:1" x14ac:dyDescent="0.3">
      <c r="A83" s="72"/>
    </row>
    <row r="84" spans="1:1" x14ac:dyDescent="0.3">
      <c r="A84" s="72"/>
    </row>
    <row r="85" spans="1:1" x14ac:dyDescent="0.3">
      <c r="A85" s="72"/>
    </row>
    <row r="86" spans="1:1" x14ac:dyDescent="0.3">
      <c r="A86" s="72"/>
    </row>
    <row r="87" spans="1:1" x14ac:dyDescent="0.3">
      <c r="A87" s="72"/>
    </row>
    <row r="88" spans="1:1" x14ac:dyDescent="0.3">
      <c r="A88" s="72"/>
    </row>
    <row r="89" spans="1:1" x14ac:dyDescent="0.3">
      <c r="A89" s="72"/>
    </row>
    <row r="90" spans="1:1" x14ac:dyDescent="0.3">
      <c r="A90" s="72"/>
    </row>
    <row r="91" spans="1:1" x14ac:dyDescent="0.3">
      <c r="A91" s="72"/>
    </row>
    <row r="92" spans="1:1" x14ac:dyDescent="0.3">
      <c r="A92" s="72"/>
    </row>
    <row r="93" spans="1:1" x14ac:dyDescent="0.3">
      <c r="A93" s="72"/>
    </row>
    <row r="94" spans="1:1" x14ac:dyDescent="0.3">
      <c r="A94" s="72"/>
    </row>
    <row r="95" spans="1:1" x14ac:dyDescent="0.3">
      <c r="A95" s="72"/>
    </row>
    <row r="96" spans="1:1" x14ac:dyDescent="0.3">
      <c r="A96" s="72"/>
    </row>
    <row r="97" spans="1:1" x14ac:dyDescent="0.3">
      <c r="A97" s="72"/>
    </row>
    <row r="98" spans="1:1" x14ac:dyDescent="0.3">
      <c r="A98" s="72"/>
    </row>
    <row r="99" spans="1:1" x14ac:dyDescent="0.3">
      <c r="A99" s="72"/>
    </row>
    <row r="100" spans="1:1" x14ac:dyDescent="0.3">
      <c r="A100" s="72"/>
    </row>
    <row r="101" spans="1:1" x14ac:dyDescent="0.3">
      <c r="A101" s="72"/>
    </row>
    <row r="102" spans="1:1" x14ac:dyDescent="0.3">
      <c r="A102" s="72"/>
    </row>
    <row r="103" spans="1:1" x14ac:dyDescent="0.3">
      <c r="A103" s="72"/>
    </row>
    <row r="104" spans="1:1" x14ac:dyDescent="0.3">
      <c r="A104" s="72"/>
    </row>
    <row r="105" spans="1:1" x14ac:dyDescent="0.3">
      <c r="A105" s="72"/>
    </row>
    <row r="106" spans="1:1" x14ac:dyDescent="0.3">
      <c r="A106" s="72"/>
    </row>
    <row r="107" spans="1:1" x14ac:dyDescent="0.3">
      <c r="A107" s="72"/>
    </row>
    <row r="108" spans="1:1" x14ac:dyDescent="0.3">
      <c r="A108" s="72"/>
    </row>
    <row r="109" spans="1:1" x14ac:dyDescent="0.3">
      <c r="A109" s="72"/>
    </row>
    <row r="110" spans="1:1" x14ac:dyDescent="0.3">
      <c r="A110" s="72"/>
    </row>
    <row r="111" spans="1:1" x14ac:dyDescent="0.3">
      <c r="A111" s="72"/>
    </row>
    <row r="112" spans="1:1" x14ac:dyDescent="0.3">
      <c r="A112" s="72"/>
    </row>
    <row r="113" spans="1:22" x14ac:dyDescent="0.3">
      <c r="A113" s="72"/>
    </row>
    <row r="114" spans="1:22" x14ac:dyDescent="0.3">
      <c r="A114" s="72"/>
    </row>
    <row r="115" spans="1:22" x14ac:dyDescent="0.3">
      <c r="A115" s="72"/>
    </row>
    <row r="116" spans="1:22" x14ac:dyDescent="0.3">
      <c r="A116" s="72"/>
    </row>
    <row r="117" spans="1:22" x14ac:dyDescent="0.3">
      <c r="A117" s="72"/>
    </row>
    <row r="118" spans="1:22" x14ac:dyDescent="0.3">
      <c r="A118" s="72"/>
    </row>
    <row r="119" spans="1:22" x14ac:dyDescent="0.3">
      <c r="A119" s="72"/>
    </row>
    <row r="120" spans="1:22" x14ac:dyDescent="0.3">
      <c r="A120" s="72"/>
    </row>
    <row r="121" spans="1:22" x14ac:dyDescent="0.3">
      <c r="A121" s="72"/>
    </row>
    <row r="122" spans="1:22" x14ac:dyDescent="0.3">
      <c r="A122" s="72"/>
    </row>
    <row r="123" spans="1:22" x14ac:dyDescent="0.3">
      <c r="A123" s="72"/>
    </row>
    <row r="124" spans="1:22" x14ac:dyDescent="0.3">
      <c r="A124" s="72"/>
    </row>
    <row r="125" spans="1:22" x14ac:dyDescent="0.3">
      <c r="A125" s="72"/>
    </row>
    <row r="126" spans="1:22" x14ac:dyDescent="0.3">
      <c r="A126" s="72"/>
    </row>
    <row r="127" spans="1:22" x14ac:dyDescent="0.3">
      <c r="A127" s="72"/>
    </row>
    <row r="128" spans="1:22" x14ac:dyDescent="0.3">
      <c r="A128" s="7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</row>
    <row r="129" spans="1:1" x14ac:dyDescent="0.3">
      <c r="A129" s="72"/>
    </row>
    <row r="130" spans="1:1" x14ac:dyDescent="0.3">
      <c r="A130" s="72"/>
    </row>
    <row r="131" spans="1:1" x14ac:dyDescent="0.3">
      <c r="A131" s="72"/>
    </row>
    <row r="132" spans="1:1" x14ac:dyDescent="0.3">
      <c r="A132" s="72"/>
    </row>
    <row r="133" spans="1:1" x14ac:dyDescent="0.3">
      <c r="A133" s="72"/>
    </row>
    <row r="134" spans="1:1" x14ac:dyDescent="0.3">
      <c r="A134" s="72"/>
    </row>
    <row r="135" spans="1:1" x14ac:dyDescent="0.3">
      <c r="A135" s="72"/>
    </row>
    <row r="136" spans="1:1" x14ac:dyDescent="0.3">
      <c r="A136" s="72"/>
    </row>
    <row r="137" spans="1:1" x14ac:dyDescent="0.3">
      <c r="A137" s="72"/>
    </row>
    <row r="138" spans="1:1" x14ac:dyDescent="0.3">
      <c r="A138" s="72"/>
    </row>
    <row r="139" spans="1:1" x14ac:dyDescent="0.3">
      <c r="A139" s="72"/>
    </row>
    <row r="140" spans="1:1" x14ac:dyDescent="0.3">
      <c r="A140" s="72"/>
    </row>
    <row r="141" spans="1:1" x14ac:dyDescent="0.3">
      <c r="A141" s="72"/>
    </row>
    <row r="142" spans="1:1" x14ac:dyDescent="0.3">
      <c r="A142" s="72"/>
    </row>
    <row r="143" spans="1:1" x14ac:dyDescent="0.3">
      <c r="A143" s="72"/>
    </row>
    <row r="144" spans="1:1" x14ac:dyDescent="0.3">
      <c r="A144" s="72"/>
    </row>
    <row r="145" spans="1:1" x14ac:dyDescent="0.3">
      <c r="A145" s="72"/>
    </row>
    <row r="146" spans="1:1" x14ac:dyDescent="0.3">
      <c r="A146" s="72"/>
    </row>
    <row r="147" spans="1:1" x14ac:dyDescent="0.3">
      <c r="A147" s="72"/>
    </row>
    <row r="148" spans="1:1" x14ac:dyDescent="0.3">
      <c r="A148" s="72"/>
    </row>
    <row r="149" spans="1:1" x14ac:dyDescent="0.3">
      <c r="A149" s="72"/>
    </row>
    <row r="150" spans="1:1" x14ac:dyDescent="0.3">
      <c r="A150" s="72"/>
    </row>
    <row r="151" spans="1:1" x14ac:dyDescent="0.3">
      <c r="A151" s="72"/>
    </row>
  </sheetData>
  <sheetProtection algorithmName="SHA-512" hashValue="fBIWq8PAgVkis1bh9ICBkfguJckPS4BCz55ljt5TYjKzH3JRa+egoyIjW4DTc3bkilt43Yz/KF5UVPUZMQniFQ==" saltValue="jnyzE4w8xCBI5JgEqbnSbA==" spinCount="100000" sheet="1" objects="1" scenarios="1"/>
  <mergeCells count="39">
    <mergeCell ref="C1:K4"/>
    <mergeCell ref="M1:O2"/>
    <mergeCell ref="P1:S2"/>
    <mergeCell ref="C5:K6"/>
    <mergeCell ref="C7:K8"/>
    <mergeCell ref="A9:C9"/>
    <mergeCell ref="D9:E9"/>
    <mergeCell ref="F9:G9"/>
    <mergeCell ref="H9:I9"/>
    <mergeCell ref="J9:K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C22"/>
    <mergeCell ref="D22:E22"/>
    <mergeCell ref="F22:G22"/>
    <mergeCell ref="H22:I22"/>
    <mergeCell ref="J22:K22"/>
    <mergeCell ref="A23:B23"/>
    <mergeCell ref="A24:B24"/>
    <mergeCell ref="A25:B25"/>
    <mergeCell ref="A31:B31"/>
    <mergeCell ref="A32:C34"/>
    <mergeCell ref="B35:I35"/>
    <mergeCell ref="J35:T35"/>
    <mergeCell ref="A26:B26"/>
    <mergeCell ref="A27:B27"/>
    <mergeCell ref="A28:C28"/>
    <mergeCell ref="A29:B29"/>
    <mergeCell ref="A30:B30"/>
  </mergeCells>
  <pageMargins left="0.7" right="0.7" top="0.75" bottom="0.75" header="0.511811023622047" footer="0.511811023622047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YTD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ado</dc:creator>
  <dc:description/>
  <cp:lastModifiedBy>Jessica</cp:lastModifiedBy>
  <cp:revision>9</cp:revision>
  <cp:lastPrinted>2025-03-03T13:56:17Z</cp:lastPrinted>
  <dcterms:created xsi:type="dcterms:W3CDTF">2023-02-09T01:20:03Z</dcterms:created>
  <dcterms:modified xsi:type="dcterms:W3CDTF">2025-05-08T13:25:49Z</dcterms:modified>
  <dc:language>en-US</dc:language>
</cp:coreProperties>
</file>